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28695" windowHeight="12525" activeTab="4"/>
  </bookViews>
  <sheets>
    <sheet name="INI" sheetId="4" r:id="rId1"/>
    <sheet name="Componentes" sheetId="2" r:id="rId2"/>
    <sheet name="Níveis" sheetId="3" r:id="rId3"/>
    <sheet name="PesosInd" sheetId="5" r:id="rId4"/>
    <sheet name="CBH8" sheetId="1" r:id="rId5"/>
  </sheets>
  <externalReferences>
    <externalReference r:id="rId6"/>
  </externalReferences>
  <definedNames>
    <definedName name="_xlnm.Print_Area" localSheetId="4">'CBH8'!$B$4:$X$85</definedName>
    <definedName name="_xlnm.Print_Area" localSheetId="1">Componentes!$B$2:$R$89</definedName>
    <definedName name="_xlnm.Print_Area" localSheetId="2">Níveis!$B$1:$F$11</definedName>
    <definedName name="_xlnm.Print_Area" localSheetId="3">PesosInd!$B$2:$K$60</definedName>
    <definedName name="_xlnm.Print_Titles" localSheetId="4">'CBH8'!$5:$9</definedName>
    <definedName name="_xlnm.Print_Titles" localSheetId="1">Componentes!$2:$6</definedName>
    <definedName name="_xlnm.Print_Titles" localSheetId="3">PesosInd!$8:$9</definedName>
  </definedNames>
  <calcPr calcId="124519"/>
</workbook>
</file>

<file path=xl/calcChain.xml><?xml version="1.0" encoding="utf-8"?>
<calcChain xmlns="http://schemas.openxmlformats.org/spreadsheetml/2006/main">
  <c r="D55" i="5"/>
  <c r="C53"/>
  <c r="B53"/>
  <c r="C52"/>
  <c r="B52"/>
  <c r="C51"/>
  <c r="B51"/>
  <c r="C50"/>
  <c r="B50"/>
  <c r="C49"/>
  <c r="B49"/>
  <c r="C48"/>
  <c r="C46"/>
  <c r="B46"/>
  <c r="C45"/>
  <c r="B45"/>
  <c r="C44"/>
  <c r="B44"/>
  <c r="C43"/>
  <c r="B43"/>
  <c r="C42"/>
  <c r="B42"/>
  <c r="C41"/>
  <c r="B41"/>
  <c r="C40"/>
  <c r="B40"/>
  <c r="C39"/>
  <c r="B39"/>
  <c r="C38"/>
  <c r="B38"/>
  <c r="C37"/>
  <c r="B37"/>
  <c r="C36"/>
  <c r="B36"/>
  <c r="C34"/>
  <c r="B34"/>
  <c r="C33"/>
  <c r="B33"/>
  <c r="C32"/>
  <c r="B32"/>
  <c r="C31"/>
  <c r="B31"/>
  <c r="C29"/>
  <c r="B29"/>
  <c r="C28"/>
  <c r="B28"/>
  <c r="C27"/>
  <c r="B27"/>
  <c r="C26"/>
  <c r="B26"/>
  <c r="C24"/>
  <c r="B24"/>
  <c r="C23"/>
  <c r="B23"/>
  <c r="C22"/>
  <c r="B22"/>
  <c r="C21"/>
  <c r="B21"/>
  <c r="C19"/>
  <c r="B19"/>
  <c r="C18"/>
  <c r="B18"/>
  <c r="C17"/>
  <c r="B17"/>
  <c r="C16"/>
  <c r="B16"/>
  <c r="C15"/>
  <c r="B15"/>
  <c r="C14"/>
  <c r="B14"/>
  <c r="C13"/>
  <c r="B13"/>
  <c r="C12"/>
  <c r="B12"/>
  <c r="C11"/>
  <c r="B11"/>
  <c r="C10"/>
  <c r="B10"/>
  <c r="F34" i="4"/>
  <c r="G34" s="1"/>
  <c r="J17"/>
  <c r="I17"/>
  <c r="H17"/>
  <c r="G17"/>
  <c r="I13"/>
  <c r="J13" s="1"/>
  <c r="H13"/>
  <c r="G13"/>
  <c r="F9"/>
  <c r="Q72" i="2" l="1"/>
  <c r="P72"/>
  <c r="O72"/>
  <c r="N72"/>
  <c r="M72"/>
  <c r="L72"/>
  <c r="R71"/>
  <c r="L71"/>
  <c r="G71"/>
  <c r="L66"/>
  <c r="D66"/>
  <c r="L65"/>
  <c r="L64"/>
  <c r="L63"/>
  <c r="L62"/>
  <c r="L61"/>
  <c r="L60"/>
  <c r="L59"/>
  <c r="L58"/>
  <c r="Q56"/>
  <c r="P56"/>
  <c r="O56"/>
  <c r="N56"/>
  <c r="M56"/>
  <c r="L56"/>
  <c r="R55"/>
  <c r="L55"/>
  <c r="G55"/>
  <c r="Q47"/>
  <c r="P47"/>
  <c r="O47"/>
  <c r="N47"/>
  <c r="M47"/>
  <c r="L47"/>
  <c r="R46"/>
  <c r="L46"/>
  <c r="G46"/>
  <c r="Q37"/>
  <c r="P37"/>
  <c r="O37"/>
  <c r="N37"/>
  <c r="M37"/>
  <c r="L37"/>
  <c r="H37"/>
  <c r="G37"/>
  <c r="R36"/>
  <c r="L36"/>
  <c r="G36"/>
  <c r="Q28"/>
  <c r="P28"/>
  <c r="O28"/>
  <c r="N28"/>
  <c r="M28"/>
  <c r="L28"/>
  <c r="G28"/>
  <c r="R27"/>
  <c r="L27"/>
  <c r="G27"/>
  <c r="K12"/>
  <c r="K72" s="1"/>
  <c r="J12"/>
  <c r="J37" s="1"/>
  <c r="I12"/>
  <c r="I37" s="1"/>
  <c r="H12"/>
  <c r="H47" s="1"/>
  <c r="G12"/>
  <c r="G47" s="1"/>
  <c r="D102" i="1"/>
  <c r="C102"/>
  <c r="D101"/>
  <c r="C101"/>
  <c r="D100"/>
  <c r="C100"/>
  <c r="D99"/>
  <c r="C99"/>
  <c r="D98"/>
  <c r="C98"/>
  <c r="D97"/>
  <c r="C97"/>
  <c r="D96"/>
  <c r="C96"/>
  <c r="D95"/>
  <c r="C95"/>
  <c r="D94"/>
  <c r="C94"/>
  <c r="D93"/>
  <c r="C93"/>
  <c r="D92"/>
  <c r="C92"/>
  <c r="D91"/>
  <c r="C91"/>
  <c r="D90"/>
  <c r="C90"/>
  <c r="D89"/>
  <c r="C89"/>
  <c r="Z80"/>
  <c r="Q80"/>
  <c r="P80"/>
  <c r="O80"/>
  <c r="N80"/>
  <c r="M80"/>
  <c r="L80"/>
  <c r="J80"/>
  <c r="AP80" s="1"/>
  <c r="I80"/>
  <c r="AO80" s="1"/>
  <c r="H80"/>
  <c r="AN80" s="1"/>
  <c r="G80"/>
  <c r="AM80" s="1"/>
  <c r="F80"/>
  <c r="AL80" s="1"/>
  <c r="E80"/>
  <c r="D80"/>
  <c r="C80"/>
  <c r="B80"/>
  <c r="Z79"/>
  <c r="Q79"/>
  <c r="P79"/>
  <c r="O79"/>
  <c r="N79"/>
  <c r="M79"/>
  <c r="L79"/>
  <c r="J79"/>
  <c r="AP79" s="1"/>
  <c r="I79"/>
  <c r="AO79" s="1"/>
  <c r="H79"/>
  <c r="AN79" s="1"/>
  <c r="G79"/>
  <c r="AM79" s="1"/>
  <c r="F79"/>
  <c r="AL79" s="1"/>
  <c r="E79"/>
  <c r="D79"/>
  <c r="C79"/>
  <c r="B79"/>
  <c r="Z78"/>
  <c r="Q78"/>
  <c r="P78"/>
  <c r="O78"/>
  <c r="N78"/>
  <c r="M78"/>
  <c r="L78"/>
  <c r="J78"/>
  <c r="AP78" s="1"/>
  <c r="I78"/>
  <c r="AO78" s="1"/>
  <c r="H78"/>
  <c r="AN78" s="1"/>
  <c r="G78"/>
  <c r="AM78" s="1"/>
  <c r="F78"/>
  <c r="AL78" s="1"/>
  <c r="E78"/>
  <c r="D78"/>
  <c r="C78"/>
  <c r="B78"/>
  <c r="Z77"/>
  <c r="Q77"/>
  <c r="P77"/>
  <c r="O77"/>
  <c r="N77"/>
  <c r="M77"/>
  <c r="L77"/>
  <c r="J77"/>
  <c r="AP77" s="1"/>
  <c r="I77"/>
  <c r="AO77" s="1"/>
  <c r="H77"/>
  <c r="AN77" s="1"/>
  <c r="G77"/>
  <c r="AM77" s="1"/>
  <c r="F77"/>
  <c r="AL77" s="1"/>
  <c r="E77"/>
  <c r="D77"/>
  <c r="C77"/>
  <c r="B77"/>
  <c r="Z76"/>
  <c r="Q76"/>
  <c r="P76"/>
  <c r="O76"/>
  <c r="N76"/>
  <c r="M76"/>
  <c r="L76"/>
  <c r="J76"/>
  <c r="AP76" s="1"/>
  <c r="I76"/>
  <c r="AO76" s="1"/>
  <c r="H76"/>
  <c r="AN76" s="1"/>
  <c r="G76"/>
  <c r="AM76" s="1"/>
  <c r="F76"/>
  <c r="AL76" s="1"/>
  <c r="E76"/>
  <c r="D76"/>
  <c r="C76"/>
  <c r="B76"/>
  <c r="L75"/>
  <c r="D75"/>
  <c r="T74"/>
  <c r="S74"/>
  <c r="L74"/>
  <c r="E74"/>
  <c r="B74"/>
  <c r="Z68"/>
  <c r="J68"/>
  <c r="AP68" s="1"/>
  <c r="I68"/>
  <c r="AO68" s="1"/>
  <c r="H68"/>
  <c r="AN68" s="1"/>
  <c r="G68"/>
  <c r="AM68" s="1"/>
  <c r="F68"/>
  <c r="AL68" s="1"/>
  <c r="E68"/>
  <c r="D68"/>
  <c r="C68"/>
  <c r="B68"/>
  <c r="Z67"/>
  <c r="J67"/>
  <c r="AP67" s="1"/>
  <c r="I67"/>
  <c r="AO67" s="1"/>
  <c r="H67"/>
  <c r="AN67" s="1"/>
  <c r="G67"/>
  <c r="AM67" s="1"/>
  <c r="F67"/>
  <c r="AL67" s="1"/>
  <c r="E67"/>
  <c r="B67"/>
  <c r="Z66"/>
  <c r="J66"/>
  <c r="AP66" s="1"/>
  <c r="I66"/>
  <c r="AO66" s="1"/>
  <c r="H66"/>
  <c r="AN66" s="1"/>
  <c r="G66"/>
  <c r="AM66" s="1"/>
  <c r="F66"/>
  <c r="AL66" s="1"/>
  <c r="E66"/>
  <c r="D66"/>
  <c r="C66"/>
  <c r="B66"/>
  <c r="Z65"/>
  <c r="J65"/>
  <c r="AP65" s="1"/>
  <c r="I65"/>
  <c r="AO65" s="1"/>
  <c r="H65"/>
  <c r="AN65" s="1"/>
  <c r="G65"/>
  <c r="AM65" s="1"/>
  <c r="F65"/>
  <c r="AL65" s="1"/>
  <c r="E65"/>
  <c r="D65"/>
  <c r="C65"/>
  <c r="B65"/>
  <c r="Z64"/>
  <c r="J64"/>
  <c r="AP64" s="1"/>
  <c r="I64"/>
  <c r="AO64" s="1"/>
  <c r="H64"/>
  <c r="AN64" s="1"/>
  <c r="G64"/>
  <c r="AM64" s="1"/>
  <c r="F64"/>
  <c r="AL64" s="1"/>
  <c r="E64"/>
  <c r="D64"/>
  <c r="C64"/>
  <c r="B64"/>
  <c r="Z63"/>
  <c r="J63"/>
  <c r="AP63" s="1"/>
  <c r="I63"/>
  <c r="AO63" s="1"/>
  <c r="H63"/>
  <c r="AN63" s="1"/>
  <c r="G63"/>
  <c r="AM63" s="1"/>
  <c r="F63"/>
  <c r="AL63" s="1"/>
  <c r="E63"/>
  <c r="D63"/>
  <c r="C63"/>
  <c r="B63"/>
  <c r="Z62"/>
  <c r="J62"/>
  <c r="AP62" s="1"/>
  <c r="I62"/>
  <c r="AO62" s="1"/>
  <c r="H62"/>
  <c r="AN62" s="1"/>
  <c r="G62"/>
  <c r="AM62" s="1"/>
  <c r="F62"/>
  <c r="AL62" s="1"/>
  <c r="E62"/>
  <c r="D62"/>
  <c r="C62"/>
  <c r="B62"/>
  <c r="Z61"/>
  <c r="J61"/>
  <c r="AP61" s="1"/>
  <c r="I61"/>
  <c r="AO61" s="1"/>
  <c r="H61"/>
  <c r="AN61" s="1"/>
  <c r="G61"/>
  <c r="AM61" s="1"/>
  <c r="F61"/>
  <c r="AL61" s="1"/>
  <c r="E61"/>
  <c r="D61"/>
  <c r="C61"/>
  <c r="B61"/>
  <c r="Z60"/>
  <c r="J60"/>
  <c r="AP60" s="1"/>
  <c r="I60"/>
  <c r="AO60" s="1"/>
  <c r="H60"/>
  <c r="AN60" s="1"/>
  <c r="G60"/>
  <c r="AM60" s="1"/>
  <c r="F60"/>
  <c r="AL60" s="1"/>
  <c r="E60"/>
  <c r="D60"/>
  <c r="C60"/>
  <c r="B60"/>
  <c r="Z59"/>
  <c r="J59"/>
  <c r="AP59" s="1"/>
  <c r="I59"/>
  <c r="AO59" s="1"/>
  <c r="H59"/>
  <c r="AN59" s="1"/>
  <c r="G59"/>
  <c r="AM59" s="1"/>
  <c r="F59"/>
  <c r="AL59" s="1"/>
  <c r="E59"/>
  <c r="D59"/>
  <c r="C59"/>
  <c r="B59"/>
  <c r="L58"/>
  <c r="D58"/>
  <c r="T57"/>
  <c r="S57"/>
  <c r="L57"/>
  <c r="E57"/>
  <c r="B57"/>
  <c r="Z51"/>
  <c r="Q51"/>
  <c r="P51"/>
  <c r="O51"/>
  <c r="N51"/>
  <c r="M51"/>
  <c r="L51"/>
  <c r="J51"/>
  <c r="AP51" s="1"/>
  <c r="I51"/>
  <c r="AO51" s="1"/>
  <c r="H51"/>
  <c r="AN51" s="1"/>
  <c r="G51"/>
  <c r="AM51" s="1"/>
  <c r="F51"/>
  <c r="AL51" s="1"/>
  <c r="E51"/>
  <c r="D51"/>
  <c r="C51"/>
  <c r="B51"/>
  <c r="Z50"/>
  <c r="Q50"/>
  <c r="P50"/>
  <c r="O50"/>
  <c r="N50"/>
  <c r="M50"/>
  <c r="L50"/>
  <c r="J50"/>
  <c r="AP50" s="1"/>
  <c r="I50"/>
  <c r="AO50" s="1"/>
  <c r="H50"/>
  <c r="AN50" s="1"/>
  <c r="G50"/>
  <c r="AM50" s="1"/>
  <c r="F50"/>
  <c r="AL50" s="1"/>
  <c r="E50"/>
  <c r="D50"/>
  <c r="C50"/>
  <c r="B50"/>
  <c r="Z49"/>
  <c r="Q49"/>
  <c r="P49"/>
  <c r="O49"/>
  <c r="N49"/>
  <c r="M49"/>
  <c r="L49"/>
  <c r="J49"/>
  <c r="AP49" s="1"/>
  <c r="I49"/>
  <c r="AO49" s="1"/>
  <c r="H49"/>
  <c r="AN49" s="1"/>
  <c r="G49"/>
  <c r="AM49" s="1"/>
  <c r="F49"/>
  <c r="AL49" s="1"/>
  <c r="E49"/>
  <c r="D49"/>
  <c r="C49"/>
  <c r="B49"/>
  <c r="L48"/>
  <c r="D48"/>
  <c r="T47"/>
  <c r="S47"/>
  <c r="L47"/>
  <c r="E47"/>
  <c r="B47"/>
  <c r="Z41"/>
  <c r="Q41"/>
  <c r="P41"/>
  <c r="O41"/>
  <c r="N41"/>
  <c r="M41"/>
  <c r="L41"/>
  <c r="J41"/>
  <c r="AP41" s="1"/>
  <c r="I41"/>
  <c r="AO41" s="1"/>
  <c r="H41"/>
  <c r="AN41" s="1"/>
  <c r="G41"/>
  <c r="AM41" s="1"/>
  <c r="F41"/>
  <c r="AL41" s="1"/>
  <c r="E41"/>
  <c r="D41"/>
  <c r="C41"/>
  <c r="B41"/>
  <c r="Z40"/>
  <c r="Q40"/>
  <c r="P40"/>
  <c r="O40"/>
  <c r="N40"/>
  <c r="M40"/>
  <c r="L40"/>
  <c r="J40"/>
  <c r="AP40" s="1"/>
  <c r="I40"/>
  <c r="AO40" s="1"/>
  <c r="H40"/>
  <c r="AN40" s="1"/>
  <c r="G40"/>
  <c r="AM40" s="1"/>
  <c r="F40"/>
  <c r="AL40" s="1"/>
  <c r="E40"/>
  <c r="D40"/>
  <c r="C40"/>
  <c r="B40"/>
  <c r="Z39"/>
  <c r="Q39"/>
  <c r="P39"/>
  <c r="O39"/>
  <c r="N39"/>
  <c r="M39"/>
  <c r="L39"/>
  <c r="J39"/>
  <c r="AP39" s="1"/>
  <c r="I39"/>
  <c r="AO39" s="1"/>
  <c r="H39"/>
  <c r="AN39" s="1"/>
  <c r="G39"/>
  <c r="AM39" s="1"/>
  <c r="F39"/>
  <c r="AL39" s="1"/>
  <c r="E39"/>
  <c r="D39"/>
  <c r="C39"/>
  <c r="B39"/>
  <c r="L38"/>
  <c r="D38"/>
  <c r="T37"/>
  <c r="S37"/>
  <c r="L37"/>
  <c r="E37"/>
  <c r="B37"/>
  <c r="Z31"/>
  <c r="Q31"/>
  <c r="P31"/>
  <c r="O31"/>
  <c r="N31"/>
  <c r="M31"/>
  <c r="L31"/>
  <c r="J31"/>
  <c r="AP31" s="1"/>
  <c r="I31"/>
  <c r="AO31" s="1"/>
  <c r="H31"/>
  <c r="AN31" s="1"/>
  <c r="G31"/>
  <c r="AM31" s="1"/>
  <c r="F31"/>
  <c r="AL31" s="1"/>
  <c r="E31"/>
  <c r="D31"/>
  <c r="C31"/>
  <c r="B31"/>
  <c r="Z30"/>
  <c r="Q30"/>
  <c r="P30"/>
  <c r="O30"/>
  <c r="N30"/>
  <c r="M30"/>
  <c r="L30"/>
  <c r="J30"/>
  <c r="AP30" s="1"/>
  <c r="I30"/>
  <c r="AO30" s="1"/>
  <c r="H30"/>
  <c r="AN30" s="1"/>
  <c r="G30"/>
  <c r="AM30" s="1"/>
  <c r="F30"/>
  <c r="AL30" s="1"/>
  <c r="E30"/>
  <c r="D30"/>
  <c r="C30"/>
  <c r="B30"/>
  <c r="Z29"/>
  <c r="Q29"/>
  <c r="P29"/>
  <c r="O29"/>
  <c r="N29"/>
  <c r="M29"/>
  <c r="J29"/>
  <c r="AP29" s="1"/>
  <c r="I29"/>
  <c r="AO29" s="1"/>
  <c r="H29"/>
  <c r="AN29" s="1"/>
  <c r="G29"/>
  <c r="AM29" s="1"/>
  <c r="F29"/>
  <c r="AL29" s="1"/>
  <c r="E29"/>
  <c r="D29"/>
  <c r="C29"/>
  <c r="B29"/>
  <c r="L28"/>
  <c r="D28"/>
  <c r="T27"/>
  <c r="S27"/>
  <c r="S83" s="1"/>
  <c r="L27"/>
  <c r="E27"/>
  <c r="B27"/>
  <c r="Z21"/>
  <c r="Q21"/>
  <c r="P21"/>
  <c r="O21"/>
  <c r="N21"/>
  <c r="M21"/>
  <c r="L21"/>
  <c r="J21"/>
  <c r="AP21" s="1"/>
  <c r="I21"/>
  <c r="AO21" s="1"/>
  <c r="H21"/>
  <c r="AN21" s="1"/>
  <c r="G21"/>
  <c r="AM21" s="1"/>
  <c r="F21"/>
  <c r="AL21" s="1"/>
  <c r="E21"/>
  <c r="D21"/>
  <c r="C21"/>
  <c r="B21"/>
  <c r="Z20"/>
  <c r="Q20"/>
  <c r="P20"/>
  <c r="O20"/>
  <c r="N20"/>
  <c r="M20"/>
  <c r="L20"/>
  <c r="J20"/>
  <c r="AP20" s="1"/>
  <c r="I20"/>
  <c r="AO20" s="1"/>
  <c r="H20"/>
  <c r="AN20" s="1"/>
  <c r="G20"/>
  <c r="AM20" s="1"/>
  <c r="F20"/>
  <c r="AL20" s="1"/>
  <c r="E20"/>
  <c r="D20"/>
  <c r="C20"/>
  <c r="B20"/>
  <c r="Z19"/>
  <c r="Q19"/>
  <c r="P19"/>
  <c r="O19"/>
  <c r="N19"/>
  <c r="M19"/>
  <c r="L19"/>
  <c r="J19"/>
  <c r="AP19" s="1"/>
  <c r="I19"/>
  <c r="AO19" s="1"/>
  <c r="H19"/>
  <c r="AN19" s="1"/>
  <c r="G19"/>
  <c r="AM19" s="1"/>
  <c r="F19"/>
  <c r="AL19" s="1"/>
  <c r="E19"/>
  <c r="D19"/>
  <c r="C19"/>
  <c r="B19"/>
  <c r="Z18"/>
  <c r="Q18"/>
  <c r="P18"/>
  <c r="O18"/>
  <c r="N18"/>
  <c r="M18"/>
  <c r="L18"/>
  <c r="J18"/>
  <c r="AP18" s="1"/>
  <c r="I18"/>
  <c r="AO18" s="1"/>
  <c r="H18"/>
  <c r="AN18" s="1"/>
  <c r="G18"/>
  <c r="AM18" s="1"/>
  <c r="F18"/>
  <c r="AL18" s="1"/>
  <c r="E18"/>
  <c r="D18"/>
  <c r="C18"/>
  <c r="B18"/>
  <c r="Z17"/>
  <c r="Q17"/>
  <c r="P17"/>
  <c r="O17"/>
  <c r="N17"/>
  <c r="M17"/>
  <c r="L17"/>
  <c r="J17"/>
  <c r="AP17" s="1"/>
  <c r="I17"/>
  <c r="AO17" s="1"/>
  <c r="H17"/>
  <c r="AN17" s="1"/>
  <c r="G17"/>
  <c r="AM17" s="1"/>
  <c r="F17"/>
  <c r="AL17" s="1"/>
  <c r="E17"/>
  <c r="D17"/>
  <c r="C17"/>
  <c r="B17"/>
  <c r="Z16"/>
  <c r="Q16"/>
  <c r="P16"/>
  <c r="O16"/>
  <c r="N16"/>
  <c r="M16"/>
  <c r="L16"/>
  <c r="J16"/>
  <c r="AP16" s="1"/>
  <c r="I16"/>
  <c r="AO16" s="1"/>
  <c r="H16"/>
  <c r="AN16" s="1"/>
  <c r="G16"/>
  <c r="AM16" s="1"/>
  <c r="F16"/>
  <c r="AL16" s="1"/>
  <c r="E16"/>
  <c r="D16"/>
  <c r="C16"/>
  <c r="B16"/>
  <c r="Z15"/>
  <c r="Q15"/>
  <c r="P15"/>
  <c r="O15"/>
  <c r="N15"/>
  <c r="M15"/>
  <c r="L15"/>
  <c r="J15"/>
  <c r="AP15" s="1"/>
  <c r="I15"/>
  <c r="AO15" s="1"/>
  <c r="H15"/>
  <c r="AN15" s="1"/>
  <c r="G15"/>
  <c r="AM15" s="1"/>
  <c r="F15"/>
  <c r="AL15" s="1"/>
  <c r="E15"/>
  <c r="D15"/>
  <c r="C15"/>
  <c r="B15"/>
  <c r="Z14"/>
  <c r="Q14"/>
  <c r="P14"/>
  <c r="O14"/>
  <c r="N14"/>
  <c r="M14"/>
  <c r="L14"/>
  <c r="J14"/>
  <c r="AP14" s="1"/>
  <c r="I14"/>
  <c r="AO14" s="1"/>
  <c r="H14"/>
  <c r="AN14" s="1"/>
  <c r="G14"/>
  <c r="AM14" s="1"/>
  <c r="F14"/>
  <c r="AL14" s="1"/>
  <c r="E14"/>
  <c r="D14"/>
  <c r="C14"/>
  <c r="B14"/>
  <c r="Z13"/>
  <c r="Q13"/>
  <c r="P13"/>
  <c r="O13"/>
  <c r="N13"/>
  <c r="M13"/>
  <c r="L13"/>
  <c r="L83" s="1"/>
  <c r="J13"/>
  <c r="AP13" s="1"/>
  <c r="I13"/>
  <c r="H13"/>
  <c r="AN13" s="1"/>
  <c r="G13"/>
  <c r="AM13" s="1"/>
  <c r="F13"/>
  <c r="AL13" s="1"/>
  <c r="E13"/>
  <c r="D13"/>
  <c r="C13"/>
  <c r="B13"/>
  <c r="M12"/>
  <c r="M48" s="1"/>
  <c r="Z11"/>
  <c r="Z47" s="1"/>
  <c r="F11"/>
  <c r="F47" s="1"/>
  <c r="E11"/>
  <c r="B11"/>
  <c r="V8"/>
  <c r="F8"/>
  <c r="D8"/>
  <c r="C8"/>
  <c r="AL82" l="1"/>
  <c r="T12"/>
  <c r="T48" s="1"/>
  <c r="AO82"/>
  <c r="O12"/>
  <c r="O58" s="1"/>
  <c r="AN82"/>
  <c r="H28" i="2"/>
  <c r="G56"/>
  <c r="H79"/>
  <c r="G79"/>
  <c r="J28"/>
  <c r="J79" s="1"/>
  <c r="J56"/>
  <c r="J72"/>
  <c r="I28"/>
  <c r="K47"/>
  <c r="I56"/>
  <c r="I72"/>
  <c r="J47"/>
  <c r="H56"/>
  <c r="H72"/>
  <c r="K37"/>
  <c r="I47"/>
  <c r="G72"/>
  <c r="K28"/>
  <c r="K56"/>
  <c r="AP82" i="1"/>
  <c r="AM82"/>
  <c r="Q12"/>
  <c r="AO13"/>
  <c r="O28"/>
  <c r="O83" s="1"/>
  <c r="F37"/>
  <c r="M38"/>
  <c r="F57"/>
  <c r="M58"/>
  <c r="M83" s="1"/>
  <c r="O75"/>
  <c r="P12"/>
  <c r="O48"/>
  <c r="T58"/>
  <c r="F27"/>
  <c r="M28"/>
  <c r="Z37"/>
  <c r="Z57"/>
  <c r="F74"/>
  <c r="M75"/>
  <c r="N12"/>
  <c r="V12"/>
  <c r="T28"/>
  <c r="Z27"/>
  <c r="O38"/>
  <c r="Z74"/>
  <c r="T83" l="1"/>
  <c r="T75"/>
  <c r="T38"/>
  <c r="K79" i="2"/>
  <c r="I79"/>
  <c r="P75" i="1"/>
  <c r="P28"/>
  <c r="P83" s="1"/>
  <c r="P58"/>
  <c r="P38"/>
  <c r="W12"/>
  <c r="P48"/>
  <c r="N58"/>
  <c r="N38"/>
  <c r="U12"/>
  <c r="N48"/>
  <c r="N75"/>
  <c r="N28"/>
  <c r="Q48"/>
  <c r="Q75"/>
  <c r="Q28"/>
  <c r="Q83" s="1"/>
  <c r="Q58"/>
  <c r="Q38"/>
  <c r="X12"/>
  <c r="V58"/>
  <c r="V38"/>
  <c r="V48"/>
  <c r="V75"/>
  <c r="V28"/>
  <c r="U48" l="1"/>
  <c r="U75"/>
  <c r="U28"/>
  <c r="U83" s="1"/>
  <c r="U58"/>
  <c r="U38"/>
  <c r="W58"/>
  <c r="W38"/>
  <c r="W48"/>
  <c r="W75"/>
  <c r="W28"/>
  <c r="V83"/>
  <c r="X75"/>
  <c r="X28"/>
  <c r="X83" s="1"/>
  <c r="X58"/>
  <c r="X38"/>
  <c r="X48"/>
  <c r="N83"/>
  <c r="W83" l="1"/>
  <c r="I12"/>
  <c r="H12"/>
  <c r="G12"/>
  <c r="F12"/>
  <c r="H58" l="1"/>
  <c r="AN12"/>
  <c r="H75"/>
  <c r="H38"/>
  <c r="H48"/>
  <c r="H28"/>
  <c r="J12"/>
  <c r="G58"/>
  <c r="G38"/>
  <c r="AM12"/>
  <c r="G75"/>
  <c r="G48"/>
  <c r="G28"/>
  <c r="I75"/>
  <c r="AO12"/>
  <c r="I58"/>
  <c r="I38"/>
  <c r="I48"/>
  <c r="I28"/>
  <c r="F48"/>
  <c r="AL12"/>
  <c r="F38"/>
  <c r="F58"/>
  <c r="F28"/>
  <c r="F83" s="1"/>
  <c r="F75"/>
  <c r="H83" l="1"/>
  <c r="J48"/>
  <c r="AP12"/>
  <c r="J75"/>
  <c r="J38"/>
  <c r="J58"/>
  <c r="J28"/>
  <c r="J83" s="1"/>
  <c r="I83"/>
  <c r="G83"/>
</calcChain>
</file>

<file path=xl/sharedStrings.xml><?xml version="1.0" encoding="utf-8"?>
<sst xmlns="http://schemas.openxmlformats.org/spreadsheetml/2006/main" count="716" uniqueCount="337">
  <si>
    <t>BACIA COMPARTILHADA</t>
  </si>
  <si>
    <t>(assinalar em caso de bacia compatilhada)</t>
  </si>
  <si>
    <t>CICLO</t>
  </si>
  <si>
    <r>
      <t xml:space="preserve">(digite o ciclo de CERTIFICAÇÃO, de </t>
    </r>
    <r>
      <rPr>
        <i/>
        <sz val="9"/>
        <rFont val="Calibri"/>
        <family val="2"/>
        <scheme val="minor"/>
      </rPr>
      <t>1</t>
    </r>
    <r>
      <rPr>
        <sz val="9"/>
        <rFont val="Calibri"/>
        <family val="2"/>
        <scheme val="minor"/>
      </rPr>
      <t xml:space="preserve"> a </t>
    </r>
    <r>
      <rPr>
        <i/>
        <sz val="9"/>
        <rFont val="Calibri"/>
        <family val="2"/>
        <scheme val="minor"/>
      </rPr>
      <t>5</t>
    </r>
    <r>
      <rPr>
        <sz val="9"/>
        <rFont val="Calibri"/>
        <family val="2"/>
        <scheme val="minor"/>
      </rPr>
      <t xml:space="preserve">, ou </t>
    </r>
    <r>
      <rPr>
        <i/>
        <sz val="9"/>
        <rFont val="Calibri"/>
        <family val="2"/>
        <scheme val="minor"/>
      </rPr>
      <t>"0"</t>
    </r>
    <r>
      <rPr>
        <sz val="9"/>
        <rFont val="Calibri"/>
        <family val="2"/>
        <scheme val="minor"/>
      </rPr>
      <t xml:space="preserve"> para NEGOCIAÇÃO)</t>
    </r>
  </si>
  <si>
    <t>PROCOMITÊS: QUADRO DE INDICADORES E METAS - FORMULÁRIO INDIVIDUAL DO COMITÊ</t>
  </si>
  <si>
    <t>ID</t>
  </si>
  <si>
    <t>UF</t>
  </si>
  <si>
    <t>NOME DO CBH</t>
  </si>
  <si>
    <r>
      <rPr>
        <b/>
        <sz val="14"/>
        <rFont val="Calibri"/>
        <family val="2"/>
        <scheme val="minor"/>
      </rPr>
      <t>NIVEL CARACTERÍSTICO INICIAL DO CBH</t>
    </r>
    <r>
      <rPr>
        <b/>
        <sz val="12"/>
        <rFont val="Calibri"/>
        <family val="2"/>
        <scheme val="minor"/>
      </rPr>
      <t xml:space="preserve"> </t>
    </r>
    <r>
      <rPr>
        <sz val="10"/>
        <rFont val="Calibri"/>
        <family val="2"/>
        <scheme val="minor"/>
      </rPr>
      <t>(informar condiçao inicial do CBH, anterior à implementaçao)</t>
    </r>
  </si>
  <si>
    <t>NIVEL IMPLEMENTAÇÃO</t>
  </si>
  <si>
    <t>(PESO)</t>
  </si>
  <si>
    <t>PACTUAÇÃO: Metas a serem VERIFICADAS (alcançadas ou mantidas) em cada Ciclo</t>
  </si>
  <si>
    <t>Condição INICIAL do CBH</t>
  </si>
  <si>
    <t>CERTIFICAÇÃO pelo Conselho Estadual</t>
  </si>
  <si>
    <t>DIAGNÓSTICO PRELIMINAR</t>
  </si>
  <si>
    <t>Indicador</t>
  </si>
  <si>
    <t>Descrição da Meta</t>
  </si>
  <si>
    <t>Resp. primário</t>
  </si>
  <si>
    <t>Inicial</t>
  </si>
  <si>
    <t>s</t>
  </si>
  <si>
    <t>n</t>
  </si>
  <si>
    <t>x</t>
  </si>
  <si>
    <t>oficina de capacitação para utilização do sistema eletronico de outorga</t>
  </si>
  <si>
    <t>realização de oficina voltada aos usuários do sistema eletrônico de outorga, aberto aos demais segmentos do comitê comprovada pelo registro no Plano de trabalho do Comitê e no relatório anual de atividades, registrando numero de participantes e demais documentos gerados na oficina.</t>
  </si>
  <si>
    <t>Número de indicadores a monitorar, conforme nível</t>
  </si>
  <si>
    <t>Número de indicadores a aferir em cada ciclo</t>
  </si>
  <si>
    <t xml:space="preserve"> inicial</t>
  </si>
  <si>
    <t>Número de indicadores ATENDIDOS, em cada Ciclo</t>
  </si>
  <si>
    <r>
      <t xml:space="preserve">INSTRUÇOES PREENCHIMENTO </t>
    </r>
    <r>
      <rPr>
        <b/>
        <sz val="14"/>
        <color rgb="FF0000FF"/>
        <rFont val="Calibri"/>
        <family val="2"/>
        <scheme val="minor"/>
      </rPr>
      <t>(as celulas editáveis contém texto em azul)</t>
    </r>
  </si>
  <si>
    <t>PROCOMITÊS</t>
  </si>
  <si>
    <t>PROGRAMA NACIONAL DE FORTALECIMENTO DOS COMITÊS DE BACIAS HIDROGRÁFICAS</t>
  </si>
  <si>
    <r>
      <rPr>
        <b/>
        <sz val="16"/>
        <color theme="3"/>
        <rFont val="Calibri"/>
        <family val="2"/>
        <scheme val="minor"/>
      </rPr>
      <t>Detalhamento dos Componentes</t>
    </r>
    <r>
      <rPr>
        <b/>
        <sz val="14"/>
        <color theme="3"/>
        <rFont val="Calibri"/>
        <family val="2"/>
        <scheme val="minor"/>
      </rPr>
      <t xml:space="preserve"> </t>
    </r>
    <r>
      <rPr>
        <i/>
        <sz val="12"/>
        <color theme="3"/>
        <rFont val="Calibri"/>
        <family val="2"/>
        <scheme val="minor"/>
      </rPr>
      <t>(conforme Resolução ANA 1.190/2016, artigo 4o, Paragrafo Único)</t>
    </r>
  </si>
  <si>
    <t>I</t>
  </si>
  <si>
    <t>Funcionamento</t>
  </si>
  <si>
    <t>Objetivo Específico</t>
  </si>
  <si>
    <t>Proporcionar condições para a melhoria da capacidade operacional dos comitês de bacias hidrográficas</t>
  </si>
  <si>
    <t>Justificativa</t>
  </si>
  <si>
    <t xml:space="preserve">O funcionamento adequado dos comitês de bacias hidrográficas em muitos casos é comprometido por restrições ou dificuldades de natureza operacional, seja decorrente de limitaçoes relacionadas com o apoio recebido do Sistema Estadual de Recursos Hídricos, seja por aspectos relacionados com a capacitação dos próprios atores envolvidos, para lidar com os ritos formais ou regimentais necessários para o correto funcionamento de um colegiado. </t>
  </si>
  <si>
    <t>Este componente, portanto, contempla indicadores e metas relacionadas ao regular funcionamento e à respectiva conformidade documental, visando assegurar condições para aferir a adequação dos aspectos operacionais relacionados ao funcionamento dos colegiados</t>
  </si>
  <si>
    <t>Requisitos para certificação do cumprimento</t>
  </si>
  <si>
    <t>Responsável primário</t>
  </si>
  <si>
    <t>Metas requeridas conforme Nível de Implementação</t>
  </si>
  <si>
    <t>Aferição em cada Ciclo, a partir do Nivel Caracteristico Inicial indicado</t>
  </si>
  <si>
    <t>Condições de Exigibilidade e Critérios de Aferição</t>
  </si>
  <si>
    <t>Ano 0</t>
  </si>
  <si>
    <t>Ano 1</t>
  </si>
  <si>
    <t>Ano 2</t>
  </si>
  <si>
    <t>Ano 3</t>
  </si>
  <si>
    <t>Ano 4</t>
  </si>
  <si>
    <t>Ano 5</t>
  </si>
  <si>
    <t>I.1</t>
  </si>
  <si>
    <t>Aprovação do Quadro de Indicadores e Metas</t>
  </si>
  <si>
    <t>Negociação com os comitês e aprovação do Quadro de Indicadores e Metas pelo Conselho Estadual, como requisito parcial para a contratação</t>
  </si>
  <si>
    <t>Resoluçao/Deliberaçao ou ATA de reunião do Conselho Estadual de Recursos Hídricos aprovando o Quadro de Indicadores e Metas</t>
  </si>
  <si>
    <t>CERH</t>
  </si>
  <si>
    <t>O</t>
  </si>
  <si>
    <t>N1</t>
  </si>
  <si>
    <t>pré-requisito para a contratação / obrigatória</t>
  </si>
  <si>
    <t>I.2</t>
  </si>
  <si>
    <t xml:space="preserve">Instrumento formal de criação </t>
  </si>
  <si>
    <t>Comitê formalmente criado, em conformidade com os normativos do SEGREH</t>
  </si>
  <si>
    <t>Lei, Decreto, Resolução, ou outro normativo vigente, em conformidade com a Politica Estadual de Recursos Hídricos, que comprove a condição de criação do Comitê.</t>
  </si>
  <si>
    <t>EE</t>
  </si>
  <si>
    <t>pré-requisito para a contratação / obrigatória / aferida em todos os ciclos</t>
  </si>
  <si>
    <t>I.3</t>
  </si>
  <si>
    <t>Regimento Interno</t>
  </si>
  <si>
    <t>Regimento Interno elaborado e aprovado pelo comitê, em conformidade com a norma estadual pertinente</t>
  </si>
  <si>
    <t>Resolução, deliberação, ata, ou outro instrumento formal e verificavel que comprove a existencia de Regimento Interno aprovado pelo Comitê.</t>
  </si>
  <si>
    <t>Comitê</t>
  </si>
  <si>
    <t>obrigatória / aferida em todos os ciclos</t>
  </si>
  <si>
    <t>I.4</t>
  </si>
  <si>
    <t>Mandatos e processos eleitorais</t>
  </si>
  <si>
    <t>Processos eleitorais realizados tempestivamente e os mandatos encontram-se vigentes, conforme previsão regimental ou norma estadual pertinente</t>
  </si>
  <si>
    <t>Decreto, Resolução, Deliberaçao, Ata, ou outro normativo verificável que comprove a realizaçao de processo eleitoral e mandatos vigentes, em conformidade com o previsto na Politica Estadual de Recursos Hídricos</t>
  </si>
  <si>
    <t>I.5</t>
  </si>
  <si>
    <t>Reuniões ordinárias</t>
  </si>
  <si>
    <t>Reuniões ordinárias realizadas conforme previsão regimental ou norma estadual pertinente</t>
  </si>
  <si>
    <t>Atas das reuniões realizadas</t>
  </si>
  <si>
    <t>N2</t>
  </si>
  <si>
    <t>obrigatória  / aferida em todos os ciclos (aferida a partir do Ano 2, para Comitê de condiçao inicial "N1") / admite cumprimento parcial (indicar % de atendimento)</t>
  </si>
  <si>
    <t>I.6</t>
  </si>
  <si>
    <t>Quórum</t>
  </si>
  <si>
    <t>Quórum mínimo regimental alcançado nas reuniões ordinárias</t>
  </si>
  <si>
    <t>I.7</t>
  </si>
  <si>
    <t>Conformidade Documental</t>
  </si>
  <si>
    <t>Convocações para reuniões (ordinárias e extraordinárias) realizadas com a antecedência regimental prevista, além de atas elaboradas e aprovadas tempestivamente</t>
  </si>
  <si>
    <t>Editais de convocação para reuniões publicados com a antecedencia regimental prevista e respectivas atas aprovadas</t>
  </si>
  <si>
    <t>I.8</t>
  </si>
  <si>
    <t>Plano de Trabalho e Relatório de Atividades</t>
  </si>
  <si>
    <t>Plano de trabalho anual aprovado até a primeira reunião do ano corrente. Relatório anual de atividades do ano anterior aprovado na primeira reunião do ano seguinte.</t>
  </si>
  <si>
    <t>Plano de Trabalho e Relatório Anual de Atividades aprovados pelo comitê</t>
  </si>
  <si>
    <t>I.9</t>
  </si>
  <si>
    <t>Apoio técnico e logístico</t>
  </si>
  <si>
    <t>Órgão/Entidade Estadual provê, ao Comitê, os apoios técnico e logístico necessários ao cumprimento das metas</t>
  </si>
  <si>
    <t>Apoio provido diretamente pelo órgão/entidade estadual, ou mediante entidade parceira, conveniada ou contratada.</t>
  </si>
  <si>
    <t>II</t>
  </si>
  <si>
    <t>Capacitação</t>
  </si>
  <si>
    <r>
      <t>Promover ações de capacitação em favor do aperfeiçoamento da representatividade e do exercício da representação, tendo como alvo os membros dos comitês de bacias hidrográficas e dos conselhos</t>
    </r>
    <r>
      <rPr>
        <vertAlign val="superscript"/>
        <sz val="10"/>
        <color theme="3"/>
        <rFont val="Calibri"/>
        <family val="2"/>
        <scheme val="minor"/>
      </rPr>
      <t>(3)</t>
    </r>
    <r>
      <rPr>
        <sz val="10"/>
        <color theme="3"/>
        <rFont val="Calibri"/>
        <family val="2"/>
        <scheme val="minor"/>
      </rPr>
      <t xml:space="preserve"> de recursos hídricos, enfatizando aspectos como a redução das assimetrias de conhecimento, motivação e organização entre os diferentes setores e segmentos.</t>
    </r>
  </si>
  <si>
    <r>
      <t xml:space="preserve">Assimetrias demasiadas de conhecimento, de capacidade de atuaçao, ou referentes ao grau de organização dos diferentes segmentos e setores, eventualmente observadas nos colegiados do SINGREH, podem comprometer a efetividade da atuaçao dos mesmos em favor da implementaçao das politicas de recursos hídricos. Desmotivação, dificuldades em tomar decisões ou mesmo o risco de </t>
    </r>
    <r>
      <rPr>
        <i/>
        <sz val="10"/>
        <color theme="3"/>
        <rFont val="Calibri"/>
        <family val="2"/>
        <scheme val="minor"/>
      </rPr>
      <t xml:space="preserve">captura </t>
    </r>
    <r>
      <rPr>
        <sz val="10"/>
        <color theme="3"/>
        <rFont val="Calibri"/>
        <family val="2"/>
        <scheme val="minor"/>
      </rPr>
      <t>dos setores menos organizados por aqueles com maior capacidade, experiencia ou conhecimento, são alguns dos aspectos a enfrentar.</t>
    </r>
  </si>
  <si>
    <r>
      <t>A oferta de capacitação, dirigida aos comites e conselhos</t>
    </r>
    <r>
      <rPr>
        <sz val="10"/>
        <color theme="3"/>
        <rFont val="Calibri"/>
        <family val="2"/>
        <scheme val="minor"/>
      </rPr>
      <t>, estruturando trilhas formativas compatíveis com os diferentes estágios de atuação de cada Comitê ou Conselho,  e considerando as competências requeridas de seus membros, deverá ser capaz de minimizar tais assimetrias, e dos riscos delas decorrentes, contribuindo para uma maior legitimidade das decisões resultantes da atuaçao dos colegiados.</t>
    </r>
  </si>
  <si>
    <t>II.1</t>
  </si>
  <si>
    <t>Capacitação de membros novos</t>
  </si>
  <si>
    <t>Em até 120 dias após a posse de novos membros no Comitê promove-se ação de capacitação, contemplando temática compatível com o nivel de implementaçao da gestão de recursos hídricos na respectiva bacia e carga horária mínima de 16h.</t>
  </si>
  <si>
    <t>Inserçao, no Relatório Anual de Atividades do Comitê devidamente aprovado, de pelo menos as seguintes informaçoes a cerca da capacitaçao realizada: i) conteúdos; ii) pessoal capacitado; ii) carga horária; iv) locais e datas</t>
  </si>
  <si>
    <t>EE e/ou Comitê (informar)</t>
  </si>
  <si>
    <t>obrigatória  / aferida em todos os ciclos, quando requerida  (a partir do Ano 2, para Comitê de condiçao inicial "N1") / admite cumprimento parcial ( indicar % de atendimento)</t>
  </si>
  <si>
    <t>II.2</t>
  </si>
  <si>
    <t>Plano de Capacitação (aprovação/revisão)</t>
  </si>
  <si>
    <t>Plano de Capacitação específico, baseado em competências, elaborado para o Comitê de acordo com as suas necessidades e peculiaridades, aprovado e vigente. (o Plano de Cap. deverá ser revisado ou validado a cada ciclo)</t>
  </si>
  <si>
    <t xml:space="preserve">Deliberação ou ata que evidencie a aprovação (ou revisão, ou validação) do Plano de Capacitação pelo Comitê </t>
  </si>
  <si>
    <t>obrigatória / aferida anualmente a partir do Ano 2 (a partir do Ano 3, para Comitê de condiçao inicial "N1")</t>
  </si>
  <si>
    <t>II.3</t>
  </si>
  <si>
    <t>Implementação e Monitoramento do Plano de Capacitaçao</t>
  </si>
  <si>
    <t>Ações previstas no Plano de Capacitação, encontram-se em implementação conforme cronograma (indicar % de atendimento)</t>
  </si>
  <si>
    <t>Inserção, no Relatório Anual de Atividades do Comitê, devidamente aprovado, de informações a cerca do grau de implementaçao do Plano de Capacitação; Inserçao, em plataforma computacional a ser disponibilizada pela ANA, de pelo menos as seguintes informaçoes a cerca da capacitaçao realizada: i) conteúdos; ii) pessoal capacitado; ii) carga horária; iv) locais e datas</t>
  </si>
  <si>
    <t>N3</t>
  </si>
  <si>
    <t>obrigatória / aferida anualmente a partir do Ano 2 (a partir do Ano 3, para Comitê de condiçao inicial "N1" ou "N2")</t>
  </si>
  <si>
    <t>III</t>
  </si>
  <si>
    <t>Comunicação</t>
  </si>
  <si>
    <r>
      <t>Promover ações de comunicação que permitam ampliar o reconhecimento dos comitês de bacias hidrográficas e conselhos</t>
    </r>
    <r>
      <rPr>
        <vertAlign val="superscript"/>
        <sz val="10"/>
        <color theme="3"/>
        <rFont val="Calibri"/>
        <family val="2"/>
        <scheme val="minor"/>
      </rPr>
      <t>(3)</t>
    </r>
    <r>
      <rPr>
        <sz val="10"/>
        <color theme="3"/>
        <rFont val="Calibri"/>
        <family val="2"/>
        <scheme val="minor"/>
      </rPr>
      <t xml:space="preserve"> de recursos hídricos pela sociedade em geral, como capazes de bem exercer suas atribuições no âmbito dos sistemas nacional e estaduais de recursos hídricos </t>
    </r>
  </si>
  <si>
    <t>O baixo conhecimento que a sociedade em geral tem dos comitês e conselhos, da política de recursos hídricos e de seus fundamentos - especialmente o que trata da descentralização e da participação do Poder Público, dos usuários e das comunidades - acabam por limitar a atuação política dos comitês. Entes que são essencialmente políticos tem invariavelmente sua relevância estabelecida no mesmo patamar em que são conhecidos pela sociedade.</t>
  </si>
  <si>
    <t>Assim, o fortalecimento dos comitês e conselhos e seu reconhecimento pela sociedade em geral, como capazes de exercer suas competencias legais, não devem prescindir da definição e implementação de estratégias de comunicação que propiciem a necessária visibilidade social do  comitê como fórum de representação, negociação e concertação dos rumos da gestão dos recursos hidricos nas respectivas bacias hidrográficas, zelando pelo uso adequado e sustentável da água.</t>
  </si>
  <si>
    <t>III.1</t>
  </si>
  <si>
    <t>Sitio Eletronico ou Fan Page em rede social</t>
  </si>
  <si>
    <r>
      <t>Manutenção e atualização de sitio eletronico, ou</t>
    </r>
    <r>
      <rPr>
        <sz val="10"/>
        <color theme="4" tint="-0.249977111117893"/>
        <rFont val="Calibri"/>
        <family val="2"/>
        <scheme val="minor"/>
      </rPr>
      <t xml:space="preserve"> página pública</t>
    </r>
    <r>
      <rPr>
        <sz val="10"/>
        <color theme="3"/>
        <rFont val="Calibri"/>
        <family val="2"/>
        <scheme val="minor"/>
      </rPr>
      <t xml:space="preserve"> em rede social, como instrumento de divulgação da atuação do Comitê</t>
    </r>
  </si>
  <si>
    <r>
      <t xml:space="preserve">Sitio eletronico ou </t>
    </r>
    <r>
      <rPr>
        <sz val="10"/>
        <color theme="4" tint="-0.249977111117893"/>
        <rFont val="Calibri"/>
        <family val="2"/>
        <scheme val="minor"/>
      </rPr>
      <t>pagina pública</t>
    </r>
    <r>
      <rPr>
        <sz val="10"/>
        <color theme="3"/>
        <rFont val="Calibri"/>
        <family val="2"/>
        <scheme val="minor"/>
      </rPr>
      <t xml:space="preserve"> em rede social mantida e atualizada com as principais atividades desenvolvidas pelo Comitê (reuniões, eventos, encontros, noticias a respeito da atuação do Comitê, deliberações, moções, etc)</t>
    </r>
  </si>
  <si>
    <t>obrigatória / aferida em todos os ciclos (a partir do Ano 2, para Comitê de condiçao inicial "N1") / admite cumprimento parcial ( indicar % de atendimento)</t>
  </si>
  <si>
    <t>III.2</t>
  </si>
  <si>
    <t>Plano de Comunicação (aprovação/revisão)</t>
  </si>
  <si>
    <t>Plano de Comunicação, elaborado para o Comitê de acordo com as suas necessidades e peculiaridades, aprovado e vigente. (o Plano de Comunicação deverá ser revisado ou validado a cada ciclo)</t>
  </si>
  <si>
    <t xml:space="preserve">Deliberação ou ata que evidencie a aprovação (ou revisão, ou validação anual) do Plano de Comunicação pelo Comitê </t>
  </si>
  <si>
    <t>III.3</t>
  </si>
  <si>
    <t>Implementação do Plano de Comunicação</t>
  </si>
  <si>
    <t>Ações previstas no Plano de Comunicação encontram-se em implementação conforme cronograma (indicar % de atendimento)</t>
  </si>
  <si>
    <t>Inserção, no Relatório Anual de Atividades do Comitê devidamente aprovado, de informações a cerca do grau de implementaçao do Plano de Comunicação.</t>
  </si>
  <si>
    <t>IV</t>
  </si>
  <si>
    <t>Cadastro Nacional de Instâncias Colegiadas do SINGREH - CINCO</t>
  </si>
  <si>
    <t>Estruturar, publicar e manter base de dados e informações relacionadas com as Instâncias colegiadas do SINGREH e sua atuação</t>
  </si>
  <si>
    <t>O conhecimento que o SINGREH tem de suas instâncias colegiadas é deficiente, pulverizado e sofre com dificuldades de atualização.</t>
  </si>
  <si>
    <t>Este componente deve fomentar a consolidação e manutenção de base de dados e informações dos comitês de bacias hidrográficas e conselhos estaduais de recursos hídricos, incluindo estratégia de atualização permanente da composição, mandatos, diretorias, mailing (conhecimento dos membros), convocatórias, atas, resoluções, moções, relatórios de atividades (conhecimento da atuação) e status da implementação e conteúdos afetos aos instrumentos de gestão sob governabilidade dos comitês, nas respectivas bacias (conhecimento dos instrumentos), bem como dos conselhos.</t>
  </si>
  <si>
    <t>IV.1</t>
  </si>
  <si>
    <t>Conhecimento dos membros (entidades e representantes)</t>
  </si>
  <si>
    <t>Manutenção de base de dados e informaçoes atualizada, contendo a composição do Comitê, entidades e membros, titulares e suplentes, mandatos, endereços, status de capacitaçao, dentre outras informaçoes, conforme padrão definido pela ANA</t>
  </si>
  <si>
    <t>Inserção, em plataforma computacional a ser disponibilizada pela ANA (CINCO), dos dados e informaçoes relacionadas com o conhecimento dos membros do comitê.</t>
  </si>
  <si>
    <t>obrigatória / aferida em todos os ciclos (a partir do Ano 2, para Comitê de condiçao inicial "N1")</t>
  </si>
  <si>
    <t>IV.2</t>
  </si>
  <si>
    <t>Conhecimento da Atuação</t>
  </si>
  <si>
    <t>Manutenção de base de dados e informações atualizada, contendo o registro da atuação do Comitê (convocatórias, atas, resoluções, moções, relatórios de atividades), conforme padrão definido pela ANA</t>
  </si>
  <si>
    <t>Inserção, em plataforma computacional a ser disponibilizada pela ANA (CINCO), dos dados e informaçoes relacionadas com a atuação do comitê.</t>
  </si>
  <si>
    <t>IV.3</t>
  </si>
  <si>
    <t>Conhecimento dos Instrumentos</t>
  </si>
  <si>
    <t>Manutençao da base de conhecimento atualizada, considerando o status da implementação e ao menos os conteúdos afetos aos intrumentos de gestão sob governabilidade do Comitê (Plano, Enquadramento, Cobrança)</t>
  </si>
  <si>
    <t>Inserção, em plataforma computacional a ser disponibilizada pela ANA (CINCO), do status e dos conteúdos afetos aos instrumentos sob governabilidade do comitê (Plano, Enquadramento, Cobrança).</t>
  </si>
  <si>
    <t>obrigatória / aferida em todos os ciclos (a partir do Ano 2, para Comitê de condiçao inicial "N1" ou "N2"</t>
  </si>
  <si>
    <t>V</t>
  </si>
  <si>
    <t>Instrumentos</t>
  </si>
  <si>
    <t xml:space="preserve">Contribuir para a implementação dos instrumentos de gestão de recursos hídricos, bem como para a efetividade dos mesmos em favor da melhoria da qualidade dos recursos hídricos e da garantia de sua disponibilidade </t>
  </si>
  <si>
    <t xml:space="preserve">O avanço na implementação dos instrumentos legais de gestão de recursos hídricos sob governabilidade dos comitês - plano, enquadramento e cobrança - tem sido, via de regra, lenta e pouco efetiva. No tocante a planos e enquadramento, as dificuldades surgem já durante a condução do processo de elaboração, culminando com dificuldades para implementar as açoes planejadas, invariavelmente pela dificuldade em estabelecer a necessaria articulaçao com as politicas de meio ambiente e de uso do solo, bem como com as diferentes políticas setoriais. Acrescente-se, no caso do Enquadramento, as dificuldades relacionadas com monitoramento da qualidade. No tocante à cobrança, as dificuldades decorrem da natural resistencia dos diferentes setores usuários frente a sua implementação.  </t>
  </si>
  <si>
    <t>Obviamente, o presente Programa não pretende abarcar toda a complexidade ou mesmo enfrentar o extenso rol de dificuldades relacionadas com a implementação dos instrumentos da Politica Nacional de Recursos Hídricos. Contudo, um conjunto de indicadores e metas de processo podem ser colocadas a serviço dos sistemas estaduais,  visando dar alguma organicidade à atuação dos comitês de bacias hidrográficas relacionada com os intrumentos de gestão.</t>
  </si>
  <si>
    <t>V.1</t>
  </si>
  <si>
    <t>TDR para Plano e Enquadramento</t>
  </si>
  <si>
    <t>Aprovação de TDR para elaboração de Plano e/ou Enquadramento</t>
  </si>
  <si>
    <t>Inserção, em plataforma computacional a ser disponibilizada pela ANA (CINCO), da minuta consolidada de TDR para elaboraçao de Plano e/ou Enquadramento, aprovada pelo Comitê.</t>
  </si>
  <si>
    <t>a definir conforme negociação, previamente à assinatura de contrato, observadas as condições de exigibilidade e os critérios de aferição</t>
  </si>
  <si>
    <t xml:space="preserve">obrigatória para comitês sem Plano vigente  / aferição NO ciclo negociado e subsequentes (Negociado até Ano 3, para Comitê com nível inicial "N1"; Até Ano 2, para os demais. Negociável em qualquer ciclo, para planos com vigencia por expirar no horizonte do Programa). (TDR ja elaborado deverá ser comprovado conforme IV.3). </t>
  </si>
  <si>
    <t>V.2</t>
  </si>
  <si>
    <t>Plano Aprovado</t>
  </si>
  <si>
    <t>Plano de Recursos Hídricos da bacia hidrográfica aprovado pelo Comitê, em conformidade com os normativos estaduais pertinentes</t>
  </si>
  <si>
    <t>Inserção, em plataforma computacional a ser disponibilizada pela ANA (CINCO), de Plano de Recursos Hídricos da bacia hidrográfica, elaborado em conformidade com os normativos vigentes e aprovado pelo Comitê.</t>
  </si>
  <si>
    <t xml:space="preserve">obrigatória para Comitê sem Plano vigente / aferição NO ciclo negociado e subsequentes (Até Ano 5, para Comitê com inicio "N1"; Até Ano 4, para os demais. (Plano vigente deverá ser comprovado conforme IV.3). </t>
  </si>
  <si>
    <t>V.3</t>
  </si>
  <si>
    <t>Enquadramento Aprovado</t>
  </si>
  <si>
    <t>Proposta de Enquadramento dos corpos d'água aprovada pelo Comitê, incluindo plano de efetivação, em conformidade com os normativos estaduais pertinentes.</t>
  </si>
  <si>
    <t>Inserção, em plataforma computacional a ser disponibilizada pela ANA (CINCO), de Proposta de Enquadramento e respectivo plano de efetivação, elaborados em conformidade com os normativos vigentes e aprovados pelo Comitê.</t>
  </si>
  <si>
    <t xml:space="preserve">obrigatória para Comitê com Nivel Inicial a partir de "N3", em bacia compartilhada, sem Enquadramento vigente / aferição NO ciclo negociado e subsequentes. (Enquadramento vigente deverá ser comprovado conforme IV.3). </t>
  </si>
  <si>
    <t>V.4</t>
  </si>
  <si>
    <t>Estudos para implementação de Cobrança</t>
  </si>
  <si>
    <t>Elaboração de estudos para implementação da cobrança na bacia hidrográfica, em conformidade com os normativos estaduais pertinentes.</t>
  </si>
  <si>
    <t xml:space="preserve">Inserção, em plataforma computacional a ser disponibilizada pela ANA (CINCO), de Estudos para implementação da cobrança na bacia (mecanismos, valores, agencia), aprovado pelo Comitê, em conformidade com os normativos vigentes. </t>
  </si>
  <si>
    <t xml:space="preserve">obrigatória para comitês com Nivel Inicial a partir de "N3", em bacia compartilhada, sem cobrança implementada / aferição NO ciclo negociado (até Ano 4) e subsequentes. (Estudos de Cobrança já realizados deverão ser comprovados conforme IV.3). </t>
  </si>
  <si>
    <t>V.5</t>
  </si>
  <si>
    <t>Aprovação de Cobrança</t>
  </si>
  <si>
    <t>Cobrança aprovada na bacia hidrográfica, em conformidade com os normativos estaduais pertinentes.</t>
  </si>
  <si>
    <r>
      <t xml:space="preserve">Inserção, em plataforma computacional a ser disponibilizada pela ANA (CINCO), dos </t>
    </r>
    <r>
      <rPr>
        <b/>
        <sz val="10"/>
        <color theme="3"/>
        <rFont val="Calibri"/>
        <family val="2"/>
        <scheme val="minor"/>
      </rPr>
      <t xml:space="preserve">documentos </t>
    </r>
    <r>
      <rPr>
        <sz val="10"/>
        <color theme="3"/>
        <rFont val="Calibri"/>
        <family val="2"/>
        <scheme val="minor"/>
      </rPr>
      <t xml:space="preserve">(deliberações de mecanismos, valores, agencia, etc) </t>
    </r>
    <r>
      <rPr>
        <b/>
        <sz val="10"/>
        <color theme="3"/>
        <rFont val="Calibri"/>
        <family val="2"/>
        <scheme val="minor"/>
      </rPr>
      <t>que configurem a completa e efetiva aprovação da cobrança pelo Comitê</t>
    </r>
    <r>
      <rPr>
        <sz val="10"/>
        <color theme="3"/>
        <rFont val="Calibri"/>
        <family val="2"/>
        <scheme val="minor"/>
      </rPr>
      <t>, em conformidade com os normativos vigentes.</t>
    </r>
  </si>
  <si>
    <t xml:space="preserve">obrigatória para comitês com Nivel Inicial a partir de "N3", em bacia compartilhada, sem cobrança implementada / aferição NO ciclo negociado e subsequentes. (Cobrança implementada deverá ser comprovada conforme IV.3). </t>
  </si>
  <si>
    <t>V.6</t>
  </si>
  <si>
    <t>Revisão do Plano</t>
  </si>
  <si>
    <t xml:space="preserve">Revisão de Plano elaborada e aprovada pelo Comitê, em conformidade com os normativos estaduais pertinentes. </t>
  </si>
  <si>
    <t xml:space="preserve">Inserção, em plataforma computacional a ser disponibilizada pela ANA (CINCO), de REVISÃO do Plano de Recursos Hídricos da bacia hidrográfica, elaborado em conformidade com os normativos vigentes e aprovado pelo Comitê. </t>
  </si>
  <si>
    <t>não obrigatória, exceto em caso de Plano com vigencia por expirar na horizonte do Programa, ou Plano requerendo adequaçao / pode ser adotada em susbstituiçao à V.2 / aferição NO ciclo negociado</t>
  </si>
  <si>
    <t>V.7</t>
  </si>
  <si>
    <t>Revisão do Enquadramento</t>
  </si>
  <si>
    <t>Revisão de Proposta de Enquadramento dos corpos d'água elaborada e aprovada pelo Comitê, incluindo plano de efetivação, em conformidade com os normativos estaduais pertinentes.</t>
  </si>
  <si>
    <t>Inserção, em plataforma computacional a ser disponibilizada pela ANA (CINCO), de REVISÃO de Proposta de Enquadramento e respectivo plano de efetivação, elaborados em conformidade com os normativos vigentes e aprovados pelo Comitê.</t>
  </si>
  <si>
    <t>não obrigatória, exceto em caso de Enquadramento com vigencia por expirar na horizonte do Programa, ou requerendo adequaçao / pode ser adotada em susbstituiçao à V.3 / aferição NO ciclo negociado</t>
  </si>
  <si>
    <t>V.8</t>
  </si>
  <si>
    <t>Revisão da Cobrança</t>
  </si>
  <si>
    <t>Revisão de mecanismos e/ou valores de cobrança aprovada pelo Comitê, em conformidade com os normativos estaduais pertinentes.</t>
  </si>
  <si>
    <r>
      <t xml:space="preserve">Inserção, em plataforma computacional a ser disponibilizada pela ANA (CINCO), dos </t>
    </r>
    <r>
      <rPr>
        <b/>
        <sz val="10"/>
        <color theme="3"/>
        <rFont val="Calibri"/>
        <family val="2"/>
        <scheme val="minor"/>
      </rPr>
      <t xml:space="preserve">documentos </t>
    </r>
    <r>
      <rPr>
        <sz val="10"/>
        <color theme="3"/>
        <rFont val="Calibri"/>
        <family val="2"/>
        <scheme val="minor"/>
      </rPr>
      <t xml:space="preserve">(deliberações de mecanismos, valores, agencia, etc) </t>
    </r>
    <r>
      <rPr>
        <b/>
        <sz val="10"/>
        <color theme="3"/>
        <rFont val="Calibri"/>
        <family val="2"/>
        <scheme val="minor"/>
      </rPr>
      <t>que configurem a completa e efetiva aprovação da revisão da cobrança pelo Comitê</t>
    </r>
    <r>
      <rPr>
        <sz val="10"/>
        <color theme="3"/>
        <rFont val="Calibri"/>
        <family val="2"/>
        <scheme val="minor"/>
      </rPr>
      <t>, em conformidade com os normativos vigentes.</t>
    </r>
  </si>
  <si>
    <t>não obrigatória / pode ser adotada em susbstituiçao à V.4 e/ou V.5 / aferição NO ciclo negociado</t>
  </si>
  <si>
    <t>V.9</t>
  </si>
  <si>
    <t>Atuação político-institucional</t>
  </si>
  <si>
    <t>Ações definidas pelo Comitê, no âmbito de suas competências, que não tenham sido contempladas nos demais indicadores, e que possam ter o seu cumprimento aferido e certificado pelo Conselho Estadual. Ex.: ações de caráter político-institucional empreendida pelo Comitê em favor da implementação da gestão, articulação com outros comitês em bacias compartilhadas, educação ambiental com ênfase em recursos hídricos, alocação negociada, implementação de comissões de açudes, pactuação de condições de entrega em exutórios, prioridades de outorga, áreas sujeitas a restrição de uso, ação especial de mobilização, apoio à realização de campanhas, etc.  &lt;Descrever suscintamente caso concreto, indicando a forma que o cumprimento será aferido pelo Conselho Estadual&gt;</t>
  </si>
  <si>
    <t>não obrigatória / aferição nos ciclos que forem negociados</t>
  </si>
  <si>
    <t>V.10</t>
  </si>
  <si>
    <t>Situação especial (Alocação Negociada, condição de entrega, etc)</t>
  </si>
  <si>
    <t>VI</t>
  </si>
  <si>
    <t>Acompanhamento e Avaliação</t>
  </si>
  <si>
    <t>Contribuir para a apropriação do Programa pelos agentes envolvidos, seus objetivos e suas metas, bem como para a efetividade das ações de desenvolvimento e aperfeiçoamento da atuação das Instâncias Colegiadas em favor da melhoria da gestão dos recursos Hídricos</t>
  </si>
  <si>
    <t xml:space="preserve">A efetividade do programa precisa ser monitorada e avaliada ao longo da implementação das ações a fim de permitir os ajustes necessários ao cumprimento dos objetivos do Programa. Para tanto, é fundamental que este acompanhamento seja desempenhado pelos executores do programa. Este componente, portanto, contempla indicadores e metas relacionadas a regular participação, integração e pactuação dos agentes executores do Programa com seus objetivos. </t>
  </si>
  <si>
    <t>VI.1</t>
  </si>
  <si>
    <t>Açoes conjuntas de Acompanhamento e Avaliação</t>
  </si>
  <si>
    <t>Atender às convocações ou solicitaçoes do Conselho Estadual, do Órgão / Entidade Estadual ou da ANA, indicando representantes para participar das atividades de acompanhamento e avaliação da implementação do PROCOMITÊS</t>
  </si>
  <si>
    <t>Atas, Relatórios e demais documentações resultantes das atividades de acompanhamento desenvolvidas.</t>
  </si>
  <si>
    <t>Comitê, CERH e EE</t>
  </si>
  <si>
    <t>VI.2</t>
  </si>
  <si>
    <t>Avaliação da efetividade do programa</t>
  </si>
  <si>
    <t>Responder questionário ou outro documento formulado pela ANA, ou ainda participar de atividade proposta pela ANA , como subsidio para avaliação da efetividade das ações do Programa</t>
  </si>
  <si>
    <t>VI.3</t>
  </si>
  <si>
    <t>Autoavaliação do Comitê</t>
  </si>
  <si>
    <t>Responder questionário ou outro documento formulado pela ANA, ou ainda participar de atividade proposta pela ANA, como subsidio para avaliação da atuação do comite no âmbito do Sistema Estadual de Recursos Hídricos</t>
  </si>
  <si>
    <t>VI.4</t>
  </si>
  <si>
    <t>Acompanhamento do PROCOMITÊS pelo Conselho Estadual de Recursos Hídricos</t>
  </si>
  <si>
    <t>Acompanhar o processo de implementaçao do Programa em cada comitê, mediante a constituiçao de Grupo de Trabalho, Câmara Técnica Temporária ou outra instancia específica no âmbito do Conselho Estadual de Recursos Hídricos.</t>
  </si>
  <si>
    <t>Grupo de Trabalho, Câmara Técnica ou outra instância específica regulamente constituida e em funcionamento,com atribuiçoes de acompanhamento da implementação do Programa e de orientaçao ao Conselho, em subsidio ao processo de certificação do cumprimento das metas.</t>
  </si>
  <si>
    <t>VI.5</t>
  </si>
  <si>
    <t>Certificação das Metas pelo Conselho Estadual de Recursos Hídricos</t>
  </si>
  <si>
    <t>Metas do comitê aferidas e certificadas pelo Conselho Estadual de Recursos Hídricos</t>
  </si>
  <si>
    <t>Certificação, pelo Conselho Estadual de Recursos Hídricos, do Quadro Individual de Indicadores e Metas do comitê, tendo como subsídio o Relatório Anual de Atividades consolidado pelo órgão / entidade estadual.</t>
  </si>
  <si>
    <t>NOTAS IMPORTANTES:</t>
  </si>
  <si>
    <t>Ao longo dos ciclos de implementaçao do PROGRAMA serão observados os requisitos básicos descritos para cada nivel (Nivel Característico Inicial), acrescidos das metas obrigatórias pertinentes ao respectivo nivel (Nivel de Implementação)</t>
  </si>
  <si>
    <t>Metas terão a obrigatoriedade dispensada, em caso de indisponibilidade de sistemas de suporte sob responsabilidade da ANA que comprometa o cumprimento da respectiva meta</t>
  </si>
  <si>
    <t>Os componentes II (Capacitação), III (Comunicação) e IV (Cadastro) são aplicáveis, no que couber, aos conselhos estaduais de recursos hídricos, sendo as ações implementadas pela Entidade/Orgão Gestor Estadual de Recursos Hídricos, que poderá solicitar apoio da ANA</t>
  </si>
  <si>
    <t>A meta obrigatória em determinado ciclo, caso não cumprida, continuará exigivel nos ciclos subsequentes.</t>
  </si>
  <si>
    <t>Os ciclos/anos indicados como obrigatórios para a aferição das diferentes metas poderão ser ajustados durante a negociação, como forma de viabilizar a assunçao de compromissos coletivos, envolvendo os comitês e a entidade ou orgão gestor estadual de recursos hídricos, desde que devidamente caracterizados e justificados</t>
  </si>
  <si>
    <t>A obrigatoriedade de qualquer meta poderá ser reavaliada e eventualmente dispensada, a critério da ANA, em face de peculiariedades locais, limitações legais ou regulamentares, ou fatores supervenientes, desde que devidamente justificada, sendo o peso atribuido à meta em questão redistribuido para as metas remanescentes</t>
  </si>
  <si>
    <t>Indicadores I.1 e I.2 são pré-requisitos para a contratação</t>
  </si>
  <si>
    <t>A eventual revogação da criação do CBH (indicador I.2) enseja a revisão do termos contratuais</t>
  </si>
  <si>
    <t>A indicação de responsáveis primários para os diferentes indicadores pode ser alterada durante as oficinas de negociaçao das metas e registradas no formulário individual de cada comitê</t>
  </si>
  <si>
    <t>* Nivel de Implementação: Um determinado Nível será considerado integralmente atendido ao longo da implementação do Programa quando, além de mantidas as condiçoes iniciais que o caracterizam, forem alcançadas todas as metas obrigatórias correspondentes ao Nível, que tenham sido pactuadas.</t>
  </si>
  <si>
    <t>N5 + cumprimento das metas obrigatórias para o nível</t>
  </si>
  <si>
    <t>N5i</t>
  </si>
  <si>
    <r>
      <rPr>
        <b/>
        <sz val="12"/>
        <color theme="3"/>
        <rFont val="Century Gothic"/>
        <family val="2"/>
      </rPr>
      <t>Comitê com Cobrança Implementada:</t>
    </r>
    <r>
      <rPr>
        <sz val="12"/>
        <color theme="3"/>
        <rFont val="Century Gothic"/>
        <family val="2"/>
      </rPr>
      <t xml:space="preserve"> condições de </t>
    </r>
    <r>
      <rPr>
        <u/>
        <sz val="12"/>
        <color theme="3"/>
        <rFont val="Century Gothic"/>
        <family val="2"/>
      </rPr>
      <t>comitê com Plano ou Enquadramento aprovado</t>
    </r>
    <r>
      <rPr>
        <sz val="12"/>
        <color theme="3"/>
        <rFont val="Century Gothic"/>
        <family val="2"/>
      </rPr>
      <t>, além de cobrança aprovada e implementada.</t>
    </r>
  </si>
  <si>
    <t>N5</t>
  </si>
  <si>
    <t>Nível 5</t>
  </si>
  <si>
    <t>N4 + cumprimento das metas obrigatórias para o nível</t>
  </si>
  <si>
    <t>N4i</t>
  </si>
  <si>
    <r>
      <rPr>
        <b/>
        <sz val="12"/>
        <color theme="3"/>
        <rFont val="Century Gothic"/>
        <family val="2"/>
      </rPr>
      <t>Comitê com Plano ou Enquadramento aprovado:</t>
    </r>
    <r>
      <rPr>
        <sz val="12"/>
        <color theme="3"/>
        <rFont val="Century Gothic"/>
        <family val="2"/>
      </rPr>
      <t xml:space="preserve"> condições de </t>
    </r>
    <r>
      <rPr>
        <u/>
        <sz val="12"/>
        <color theme="3"/>
        <rFont val="Century Gothic"/>
        <family val="2"/>
      </rPr>
      <t>comitê consolidado em funcionamento</t>
    </r>
    <r>
      <rPr>
        <sz val="12"/>
        <color theme="3"/>
        <rFont val="Century Gothic"/>
        <family val="2"/>
      </rPr>
      <t>, além de Plano ou Enquadramento aprovado na forma do Regimento Interno e dos normativos pertinentes no âmbito do estado.</t>
    </r>
  </si>
  <si>
    <t>N4</t>
  </si>
  <si>
    <t>Nível 4</t>
  </si>
  <si>
    <r>
      <rPr>
        <b/>
        <sz val="12"/>
        <color theme="3"/>
        <rFont val="Century Gothic"/>
        <family val="2"/>
      </rPr>
      <t>N3</t>
    </r>
    <r>
      <rPr>
        <sz val="12"/>
        <color theme="3"/>
        <rFont val="Century Gothic"/>
        <family val="2"/>
      </rPr>
      <t xml:space="preserve"> + cumprimento das metas obrigatórias para o nível;</t>
    </r>
  </si>
  <si>
    <t>N3i</t>
  </si>
  <si>
    <r>
      <rPr>
        <b/>
        <sz val="12"/>
        <color theme="3"/>
        <rFont val="Century Gothic"/>
        <family val="2"/>
      </rPr>
      <t>Comitê consolidado em funcionamento:</t>
    </r>
    <r>
      <rPr>
        <sz val="12"/>
        <color theme="3"/>
        <rFont val="Century Gothic"/>
        <family val="2"/>
      </rPr>
      <t xml:space="preserve"> condições de </t>
    </r>
    <r>
      <rPr>
        <u/>
        <sz val="12"/>
        <color theme="3"/>
        <rFont val="Century Gothic"/>
        <family val="2"/>
      </rPr>
      <t>comitê instalado</t>
    </r>
    <r>
      <rPr>
        <sz val="12"/>
        <color theme="3"/>
        <rFont val="Century Gothic"/>
        <family val="2"/>
      </rPr>
      <t>, além de regular funcionamento evidenciado ao menos pela realização das reuniões ordinárias regimentalmente previstas.</t>
    </r>
  </si>
  <si>
    <t>Nível 3</t>
  </si>
  <si>
    <r>
      <rPr>
        <b/>
        <sz val="12"/>
        <color theme="3"/>
        <rFont val="Century Gothic"/>
        <family val="2"/>
      </rPr>
      <t>N2</t>
    </r>
    <r>
      <rPr>
        <sz val="12"/>
        <color theme="3"/>
        <rFont val="Century Gothic"/>
        <family val="2"/>
      </rPr>
      <t xml:space="preserve"> + cumprimento das metas obrigatórias para o nível</t>
    </r>
  </si>
  <si>
    <t>N2i</t>
  </si>
  <si>
    <r>
      <rPr>
        <b/>
        <sz val="12"/>
        <color theme="3"/>
        <rFont val="Century Gothic"/>
        <family val="2"/>
      </rPr>
      <t>Comitê Instalado:</t>
    </r>
    <r>
      <rPr>
        <sz val="12"/>
        <color theme="3"/>
        <rFont val="Century Gothic"/>
        <family val="2"/>
      </rPr>
      <t xml:space="preserve"> condição de </t>
    </r>
    <r>
      <rPr>
        <u/>
        <sz val="12"/>
        <color theme="3"/>
        <rFont val="Century Gothic"/>
        <family val="2"/>
      </rPr>
      <t>comitê criado</t>
    </r>
    <r>
      <rPr>
        <sz val="12"/>
        <color theme="3"/>
        <rFont val="Century Gothic"/>
        <family val="2"/>
      </rPr>
      <t>, além de regimento Interno aprovado, processo eleitoral realizado, membros empossados e diretoria eleita, com mandatos vigentes, observados os normativos estaduais pertinentes;</t>
    </r>
  </si>
  <si>
    <t>Nível 2</t>
  </si>
  <si>
    <r>
      <rPr>
        <b/>
        <sz val="12"/>
        <color theme="3"/>
        <rFont val="Century Gothic"/>
        <family val="2"/>
      </rPr>
      <t>N1</t>
    </r>
    <r>
      <rPr>
        <sz val="12"/>
        <color theme="3"/>
        <rFont val="Century Gothic"/>
        <family val="2"/>
      </rPr>
      <t xml:space="preserve"> + cumprimento das metas obrigatórias para o nível</t>
    </r>
  </si>
  <si>
    <t>N1i</t>
  </si>
  <si>
    <r>
      <rPr>
        <b/>
        <sz val="12"/>
        <color theme="3"/>
        <rFont val="Century Gothic"/>
        <family val="2"/>
      </rPr>
      <t>Comitê Criado:</t>
    </r>
    <r>
      <rPr>
        <sz val="12"/>
        <color theme="3"/>
        <rFont val="Century Gothic"/>
        <family val="2"/>
      </rPr>
      <t xml:space="preserve"> prévia existência de Lei, Decreto Estadual, resolução do CERH ou outro normativo caracterizando sua criação;</t>
    </r>
  </si>
  <si>
    <t>Nível 1</t>
  </si>
  <si>
    <t>NÍVEIS DE IMPLEMENTAÇÃO</t>
  </si>
  <si>
    <t>NÍVEIS CARACTERÍSTICOS INICIAIS</t>
  </si>
  <si>
    <t>DADOS GERAIS PARA PREENCHIMENTO PRELIMINAR</t>
  </si>
  <si>
    <t>SIGLA UF</t>
  </si>
  <si>
    <t>PR</t>
  </si>
  <si>
    <t>NOME UF</t>
  </si>
  <si>
    <t>Paraná</t>
  </si>
  <si>
    <t>DATA PREVISTA INICIO DE CONTRATO (mês/ano)</t>
  </si>
  <si>
    <t>OGERH / EE:</t>
  </si>
  <si>
    <t>SEMA/SP</t>
  </si>
  <si>
    <t>DATA PREVISTA FINAL DE CONTRATO (mês/ano)</t>
  </si>
  <si>
    <t>ANO 1</t>
  </si>
  <si>
    <r>
      <t xml:space="preserve">APROVACAO QUADRO IND. E METAS EM </t>
    </r>
    <r>
      <rPr>
        <b/>
        <sz val="12"/>
        <color theme="1"/>
        <rFont val="Calibri"/>
        <family val="2"/>
        <scheme val="minor"/>
      </rPr>
      <t>2018</t>
    </r>
  </si>
  <si>
    <t>ANO 2</t>
  </si>
  <si>
    <t>ANO 3</t>
  </si>
  <si>
    <t>ANO 4</t>
  </si>
  <si>
    <t>ANO 5</t>
  </si>
  <si>
    <t>FINAL CONTRATO</t>
  </si>
  <si>
    <t>CBH do Alto Iguaçu e Afluentes do Alto Ribeira</t>
  </si>
  <si>
    <t>CBH do Rio Tibagi</t>
  </si>
  <si>
    <t>DATAS LIMITE P/ CONCLUSÃO CERTIFICAÇÃO PELO CERH</t>
  </si>
  <si>
    <t>CBH do Rio Jordão</t>
  </si>
  <si>
    <t>CBH Paraná 3</t>
  </si>
  <si>
    <r>
      <t>APROVACAO QUADRO IND. E METAS EM</t>
    </r>
    <r>
      <rPr>
        <sz val="11"/>
        <color theme="1"/>
        <rFont val="Calibri"/>
        <family val="2"/>
        <scheme val="minor"/>
      </rPr>
      <t xml:space="preserve"> </t>
    </r>
    <r>
      <rPr>
        <b/>
        <sz val="12"/>
        <color theme="1"/>
        <rFont val="Calibri"/>
        <family val="2"/>
        <scheme val="minor"/>
      </rPr>
      <t>2019</t>
    </r>
  </si>
  <si>
    <t>CBH do Pirapó, Paranapanema 3 e Paranapanema 4- PIRAPONEMA</t>
  </si>
  <si>
    <t>CBH dos Rios Cinzas, Itararé, Paranapanema 1 e 2 - Norte Pioneiro</t>
  </si>
  <si>
    <t>CBH do Baixo Ivaí e Paraná 1</t>
  </si>
  <si>
    <t>CBH Litorânea</t>
  </si>
  <si>
    <r>
      <rPr>
        <b/>
        <i/>
        <sz val="10"/>
        <color theme="3"/>
        <rFont val="Calibri"/>
        <family val="2"/>
        <scheme val="minor"/>
      </rPr>
      <t xml:space="preserve">RES. ANA 1.190/2016: </t>
    </r>
    <r>
      <rPr>
        <i/>
        <sz val="10"/>
        <color theme="3"/>
        <rFont val="Calibri"/>
        <family val="2"/>
        <scheme val="minor"/>
      </rPr>
      <t>Art. 10. O processo de certificação será iniciado no ano subsequente ao da definição e aprovação do Quadro de Indicadores e Metas do PROCOMITÊS.</t>
    </r>
  </si>
  <si>
    <t>§ 1º. O Calendário Anual de Certificação do PROCOMITÊS e os procedimentos operacionais a serem observados serão estabelecidos pela ANA em Manual Operativo do Programa</t>
  </si>
  <si>
    <t>PROCESSO DE CERTIFICAÇÃO ANUAL: CALENDARIO (datas limite)</t>
  </si>
  <si>
    <t>ATIVIDADE</t>
  </si>
  <si>
    <t>DEZ</t>
  </si>
  <si>
    <t>JAN</t>
  </si>
  <si>
    <t>FEV</t>
  </si>
  <si>
    <t>MAR</t>
  </si>
  <si>
    <t>ABR</t>
  </si>
  <si>
    <t>MAI</t>
  </si>
  <si>
    <t>CBHs enviam à Entidade Estadual os subsídios requeridos para a consolidação do Relatório Anual de Certificação de Metas</t>
  </si>
  <si>
    <t>Entidade Estadual consolida e envia ao Conselho Estadual de Recursos Hídricos o Relatório Anual de Certificação de Metas</t>
  </si>
  <si>
    <t>GT ou CT elabora parecer, como subsídio ao Conselho Estadual de Recursos Hídricos</t>
  </si>
  <si>
    <t xml:space="preserve"> Conselho Estadual de Recursos Hídricos, com base no Relatório Anual de Certificação de Metas e respectivo parecer, delibera a respeito da Certificação.</t>
  </si>
  <si>
    <t>Envio à ANA do resultado da Certificação Anual aprovada pelo Conselho Estadual de Recursos Hídricos</t>
  </si>
  <si>
    <t>ANA procede a verificação dos demais requisitos, visando o repasse de recursos</t>
  </si>
  <si>
    <t>IMPORTANTE:</t>
  </si>
  <si>
    <t>Este documento encontra-se em elaboração pela equipe CINCS/SAS/ANA e seu uso é restrito aos propósitos da implementação do PROCOMITÊS.</t>
  </si>
  <si>
    <t>Data da versão:</t>
  </si>
  <si>
    <t>Status de elaboração:</t>
  </si>
  <si>
    <t>Minuta em revisão</t>
  </si>
  <si>
    <t>Status de aprovação:</t>
  </si>
  <si>
    <t>em análise pela SAS</t>
  </si>
  <si>
    <t>Autoria:</t>
  </si>
  <si>
    <t>Equipe CINCS/SAS/ANA</t>
  </si>
  <si>
    <t>PROGRAMA NACIONAL DE FORTALECIMENTO DOS COMITÊS DE BACIAS HIDROGRÁFICAS - PROCOMITÊS</t>
  </si>
  <si>
    <t>PESOS CONFORME COMPONENTES E INDICADORES</t>
  </si>
  <si>
    <t>CRITÉRIO DE CÁLCULO DOS REPASSES ANUAIS, CONFORME PERCENTUAL DE ALCANÇE DAS METAS</t>
  </si>
  <si>
    <t>Pesos recomendados, conforme componente, e ponderações conforme indicador</t>
  </si>
  <si>
    <t>Pesos Máximos e Mínimos, conforme componente</t>
  </si>
  <si>
    <t>Percentual de Alcançe das Metas Anuais (médio do estado)</t>
  </si>
  <si>
    <t>Percentual a ser repassado</t>
  </si>
  <si>
    <t>10 - 25</t>
  </si>
  <si>
    <t xml:space="preserve">            P  &gt;  90%</t>
  </si>
  <si>
    <t>-</t>
  </si>
  <si>
    <t xml:space="preserve">  80% &lt;   P   &lt;= 90%</t>
  </si>
  <si>
    <t xml:space="preserve">  70% &lt;   P   &lt;= 80%</t>
  </si>
  <si>
    <t xml:space="preserve">  60% &lt;   P   &lt;= 70%</t>
  </si>
  <si>
    <t>50% &lt;=   P   &lt;= 60%</t>
  </si>
  <si>
    <t xml:space="preserve">          P  &lt; 50%    </t>
  </si>
  <si>
    <t>15 - 25</t>
  </si>
  <si>
    <t>20 - 30</t>
  </si>
  <si>
    <t>(1)</t>
  </si>
  <si>
    <t>5 - 10</t>
  </si>
  <si>
    <t>TOTAL</t>
  </si>
  <si>
    <t>100</t>
  </si>
  <si>
    <t>Em caso de adoção dos indicadores V.9 e /ou V.10, os pesos serão subtraidos dos demais indicadores do componente</t>
  </si>
</sst>
</file>

<file path=xl/styles.xml><?xml version="1.0" encoding="utf-8"?>
<styleSheet xmlns="http://schemas.openxmlformats.org/spreadsheetml/2006/main">
  <numFmts count="4">
    <numFmt numFmtId="44" formatCode="_-&quot;R$&quot;\ * #,##0.00_-;\-&quot;R$&quot;\ * #,##0.00_-;_-&quot;R$&quot;\ * &quot;-&quot;??_-;_-@_-"/>
    <numFmt numFmtId="43" formatCode="_-* #,##0.00_-;\-* #,##0.00_-;_-* &quot;-&quot;??_-;_-@_-"/>
    <numFmt numFmtId="164" formatCode="_-* #,##0_-;\-* #,##0_-;_-* &quot;-&quot;??_-;_-@_-"/>
    <numFmt numFmtId="165" formatCode="[$-416]mmm\-yy;@"/>
  </numFmts>
  <fonts count="86">
    <font>
      <sz val="11"/>
      <color theme="1"/>
      <name val="Calibri"/>
      <family val="2"/>
      <scheme val="minor"/>
    </font>
    <font>
      <sz val="11"/>
      <color theme="1"/>
      <name val="Calibri"/>
      <family val="2"/>
      <scheme val="minor"/>
    </font>
    <font>
      <b/>
      <sz val="11"/>
      <color theme="3"/>
      <name val="Calibri"/>
      <family val="2"/>
      <scheme val="minor"/>
    </font>
    <font>
      <sz val="11"/>
      <color rgb="FFFF0000"/>
      <name val="Calibri"/>
      <family val="2"/>
      <scheme val="minor"/>
    </font>
    <font>
      <b/>
      <sz val="11"/>
      <color theme="1"/>
      <name val="Calibri"/>
      <family val="2"/>
      <scheme val="minor"/>
    </font>
    <font>
      <sz val="10"/>
      <color rgb="FFFF0000"/>
      <name val="Calibri"/>
      <family val="2"/>
      <scheme val="minor"/>
    </font>
    <font>
      <b/>
      <sz val="9"/>
      <color theme="1"/>
      <name val="Calibri"/>
      <family val="2"/>
      <scheme val="minor"/>
    </font>
    <font>
      <b/>
      <i/>
      <sz val="14"/>
      <color rgb="FF0000FF"/>
      <name val="Calibri"/>
      <family val="2"/>
      <scheme val="minor"/>
    </font>
    <font>
      <b/>
      <i/>
      <sz val="10"/>
      <name val="Calibri"/>
      <family val="2"/>
      <scheme val="minor"/>
    </font>
    <font>
      <sz val="9"/>
      <color theme="1"/>
      <name val="Calibri"/>
      <family val="2"/>
      <scheme val="minor"/>
    </font>
    <font>
      <b/>
      <i/>
      <sz val="11"/>
      <color theme="1"/>
      <name val="Calibri"/>
      <family val="2"/>
      <scheme val="minor"/>
    </font>
    <font>
      <b/>
      <i/>
      <sz val="9"/>
      <color theme="1"/>
      <name val="Calibri"/>
      <family val="2"/>
      <scheme val="minor"/>
    </font>
    <font>
      <b/>
      <i/>
      <sz val="10"/>
      <color rgb="FFFF0000"/>
      <name val="Calibri"/>
      <family val="2"/>
      <scheme val="minor"/>
    </font>
    <font>
      <sz val="9"/>
      <name val="Calibri"/>
      <family val="2"/>
      <scheme val="minor"/>
    </font>
    <font>
      <i/>
      <sz val="9"/>
      <name val="Calibri"/>
      <family val="2"/>
      <scheme val="minor"/>
    </font>
    <font>
      <b/>
      <i/>
      <sz val="9"/>
      <color theme="5" tint="-0.499984740745262"/>
      <name val="Calibri"/>
      <family val="2"/>
      <scheme val="minor"/>
    </font>
    <font>
      <b/>
      <sz val="18"/>
      <color theme="1"/>
      <name val="Calibri"/>
      <family val="2"/>
      <scheme val="minor"/>
    </font>
    <font>
      <b/>
      <sz val="18"/>
      <name val="Calibri"/>
      <family val="2"/>
      <scheme val="minor"/>
    </font>
    <font>
      <b/>
      <sz val="12"/>
      <name val="Calibri"/>
      <family val="2"/>
      <scheme val="minor"/>
    </font>
    <font>
      <b/>
      <i/>
      <sz val="14"/>
      <name val="Calibri"/>
      <family val="2"/>
      <scheme val="minor"/>
    </font>
    <font>
      <b/>
      <sz val="10"/>
      <color rgb="FFFF0000"/>
      <name val="Calibri"/>
      <family val="2"/>
      <scheme val="minor"/>
    </font>
    <font>
      <b/>
      <sz val="14"/>
      <name val="Calibri"/>
      <family val="2"/>
      <scheme val="minor"/>
    </font>
    <font>
      <sz val="10"/>
      <name val="Calibri"/>
      <family val="2"/>
      <scheme val="minor"/>
    </font>
    <font>
      <b/>
      <sz val="16"/>
      <color rgb="FF0000FF"/>
      <name val="Calibri"/>
      <family val="2"/>
      <scheme val="minor"/>
    </font>
    <font>
      <b/>
      <sz val="14"/>
      <color rgb="FF0000FF"/>
      <name val="Calibri"/>
      <family val="2"/>
      <scheme val="minor"/>
    </font>
    <font>
      <b/>
      <sz val="16"/>
      <name val="Calibri"/>
      <family val="2"/>
      <scheme val="minor"/>
    </font>
    <font>
      <sz val="8"/>
      <color theme="1"/>
      <name val="Calibri"/>
      <family val="2"/>
      <scheme val="minor"/>
    </font>
    <font>
      <b/>
      <sz val="12"/>
      <color theme="1"/>
      <name val="Calibri"/>
      <family val="2"/>
      <scheme val="minor"/>
    </font>
    <font>
      <b/>
      <sz val="10"/>
      <color theme="1"/>
      <name val="Calibri"/>
      <family val="2"/>
      <scheme val="minor"/>
    </font>
    <font>
      <sz val="10"/>
      <color theme="1"/>
      <name val="Calibri"/>
      <family val="2"/>
      <scheme val="minor"/>
    </font>
    <font>
      <b/>
      <sz val="10"/>
      <name val="Calibri"/>
      <family val="2"/>
      <scheme val="minor"/>
    </font>
    <font>
      <b/>
      <sz val="9"/>
      <color rgb="FFFF0000"/>
      <name val="Calibri"/>
      <family val="2"/>
      <scheme val="minor"/>
    </font>
    <font>
      <sz val="11"/>
      <name val="Calibri"/>
      <family val="2"/>
      <scheme val="minor"/>
    </font>
    <font>
      <sz val="10"/>
      <color rgb="FF0000FF"/>
      <name val="Calibri"/>
      <family val="2"/>
      <scheme val="minor"/>
    </font>
    <font>
      <b/>
      <sz val="11"/>
      <name val="Calibri"/>
      <family val="2"/>
      <scheme val="minor"/>
    </font>
    <font>
      <sz val="10"/>
      <color theme="1" tint="0.34998626667073579"/>
      <name val="Calibri"/>
      <family val="2"/>
      <scheme val="minor"/>
    </font>
    <font>
      <sz val="11"/>
      <color theme="6" tint="-0.499984740745262"/>
      <name val="Calibri"/>
      <family val="2"/>
      <scheme val="minor"/>
    </font>
    <font>
      <sz val="9"/>
      <color theme="6" tint="-0.499984740745262"/>
      <name val="Calibri"/>
      <family val="2"/>
      <scheme val="minor"/>
    </font>
    <font>
      <sz val="11"/>
      <color theme="1" tint="0.34998626667073579"/>
      <name val="Calibri"/>
      <family val="2"/>
      <scheme val="minor"/>
    </font>
    <font>
      <b/>
      <sz val="9"/>
      <name val="Calibri"/>
      <family val="2"/>
      <scheme val="minor"/>
    </font>
    <font>
      <sz val="9"/>
      <color rgb="FF0000FF"/>
      <name val="Calibri"/>
      <family val="2"/>
      <scheme val="minor"/>
    </font>
    <font>
      <sz val="11"/>
      <color rgb="FFC00000"/>
      <name val="Calibri"/>
      <family val="2"/>
      <scheme val="minor"/>
    </font>
    <font>
      <b/>
      <sz val="11"/>
      <color rgb="FFFF0000"/>
      <name val="Calibri"/>
      <family val="2"/>
      <scheme val="minor"/>
    </font>
    <font>
      <b/>
      <sz val="12"/>
      <color theme="0"/>
      <name val="Calibri"/>
      <family val="2"/>
      <scheme val="minor"/>
    </font>
    <font>
      <sz val="12"/>
      <color theme="1"/>
      <name val="Calibri"/>
      <family val="2"/>
      <scheme val="minor"/>
    </font>
    <font>
      <b/>
      <sz val="14"/>
      <color theme="1"/>
      <name val="Calibri"/>
      <family val="2"/>
      <scheme val="minor"/>
    </font>
    <font>
      <b/>
      <sz val="24"/>
      <color theme="0"/>
      <name val="Calibri"/>
      <family val="2"/>
      <scheme val="minor"/>
    </font>
    <font>
      <b/>
      <sz val="16"/>
      <color theme="0"/>
      <name val="Calibri"/>
      <family val="2"/>
      <scheme val="minor"/>
    </font>
    <font>
      <sz val="11"/>
      <color theme="3"/>
      <name val="Calibri"/>
      <family val="2"/>
      <scheme val="minor"/>
    </font>
    <font>
      <b/>
      <sz val="14"/>
      <color theme="3"/>
      <name val="Calibri"/>
      <family val="2"/>
      <scheme val="minor"/>
    </font>
    <font>
      <b/>
      <sz val="16"/>
      <color theme="3"/>
      <name val="Calibri"/>
      <family val="2"/>
      <scheme val="minor"/>
    </font>
    <font>
      <i/>
      <sz val="12"/>
      <color theme="3"/>
      <name val="Calibri"/>
      <family val="2"/>
      <scheme val="minor"/>
    </font>
    <font>
      <b/>
      <sz val="12"/>
      <color theme="3"/>
      <name val="Calibri"/>
      <family val="2"/>
      <scheme val="minor"/>
    </font>
    <font>
      <sz val="12"/>
      <color theme="3"/>
      <name val="Calibri"/>
      <family val="2"/>
      <scheme val="minor"/>
    </font>
    <font>
      <b/>
      <i/>
      <sz val="11"/>
      <color theme="3"/>
      <name val="Calibri"/>
      <family val="2"/>
      <scheme val="minor"/>
    </font>
    <font>
      <sz val="10"/>
      <color theme="3"/>
      <name val="Calibri"/>
      <family val="2"/>
      <scheme val="minor"/>
    </font>
    <font>
      <i/>
      <sz val="11"/>
      <color theme="3"/>
      <name val="Calibri"/>
      <family val="2"/>
      <scheme val="minor"/>
    </font>
    <font>
      <b/>
      <i/>
      <sz val="12"/>
      <color theme="3"/>
      <name val="Calibri"/>
      <family val="2"/>
      <scheme val="minor"/>
    </font>
    <font>
      <i/>
      <sz val="12"/>
      <name val="Calibri"/>
      <family val="2"/>
      <scheme val="minor"/>
    </font>
    <font>
      <b/>
      <i/>
      <sz val="12"/>
      <name val="Calibri"/>
      <family val="2"/>
      <scheme val="minor"/>
    </font>
    <font>
      <i/>
      <sz val="10"/>
      <color theme="3"/>
      <name val="Calibri"/>
      <family val="2"/>
      <scheme val="minor"/>
    </font>
    <font>
      <sz val="10"/>
      <color theme="3"/>
      <name val="Arial"/>
      <family val="2"/>
    </font>
    <font>
      <b/>
      <sz val="10"/>
      <color theme="3"/>
      <name val="Arial"/>
      <family val="2"/>
    </font>
    <font>
      <b/>
      <sz val="10"/>
      <color theme="3"/>
      <name val="Calibri"/>
      <family val="2"/>
      <scheme val="minor"/>
    </font>
    <font>
      <vertAlign val="superscript"/>
      <sz val="10"/>
      <color theme="3"/>
      <name val="Calibri"/>
      <family val="2"/>
      <scheme val="minor"/>
    </font>
    <font>
      <b/>
      <i/>
      <sz val="10"/>
      <color theme="3"/>
      <name val="Arial"/>
      <family val="2"/>
    </font>
    <font>
      <sz val="10"/>
      <color theme="4" tint="-0.249977111117893"/>
      <name val="Calibri"/>
      <family val="2"/>
      <scheme val="minor"/>
    </font>
    <font>
      <i/>
      <sz val="10"/>
      <color theme="3"/>
      <name val="Arial"/>
      <family val="2"/>
    </font>
    <font>
      <sz val="9"/>
      <color theme="3"/>
      <name val="Calibri"/>
      <family val="2"/>
      <scheme val="minor"/>
    </font>
    <font>
      <b/>
      <sz val="9"/>
      <color theme="3"/>
      <name val="Calibri"/>
      <family val="2"/>
      <scheme val="minor"/>
    </font>
    <font>
      <b/>
      <sz val="11"/>
      <color rgb="FF0000FF"/>
      <name val="Calibri"/>
      <family val="2"/>
      <scheme val="minor"/>
    </font>
    <font>
      <sz val="9"/>
      <color rgb="FFC00000"/>
      <name val="Calibri"/>
      <family val="2"/>
      <scheme val="minor"/>
    </font>
    <font>
      <i/>
      <sz val="11"/>
      <color rgb="FFFF0000"/>
      <name val="Calibri"/>
      <family val="2"/>
      <scheme val="minor"/>
    </font>
    <font>
      <b/>
      <sz val="12"/>
      <color theme="3"/>
      <name val="Century Gothic"/>
      <family val="2"/>
    </font>
    <font>
      <sz val="12"/>
      <color theme="3"/>
      <name val="Century Gothic"/>
      <family val="2"/>
    </font>
    <font>
      <u/>
      <sz val="12"/>
      <color theme="3"/>
      <name val="Century Gothic"/>
      <family val="2"/>
    </font>
    <font>
      <sz val="14"/>
      <color theme="1"/>
      <name val="Calibri"/>
      <family val="2"/>
      <scheme val="minor"/>
    </font>
    <font>
      <b/>
      <sz val="14"/>
      <color theme="3"/>
      <name val="Century Gothic"/>
      <family val="2"/>
    </font>
    <font>
      <b/>
      <sz val="20"/>
      <color theme="0"/>
      <name val="Calibri"/>
      <family val="2"/>
      <scheme val="minor"/>
    </font>
    <font>
      <b/>
      <sz val="12"/>
      <color rgb="FF0000FF"/>
      <name val="Calibri"/>
      <family val="2"/>
      <scheme val="minor"/>
    </font>
    <font>
      <b/>
      <sz val="8"/>
      <color theme="3"/>
      <name val="Calibri"/>
      <family val="2"/>
      <scheme val="minor"/>
    </font>
    <font>
      <sz val="11"/>
      <color rgb="FF0000FF"/>
      <name val="Calibri"/>
      <family val="2"/>
      <scheme val="minor"/>
    </font>
    <font>
      <b/>
      <i/>
      <sz val="10"/>
      <color theme="3"/>
      <name val="Calibri"/>
      <family val="2"/>
      <scheme val="minor"/>
    </font>
    <font>
      <i/>
      <sz val="11"/>
      <color theme="1"/>
      <name val="Calibri"/>
      <family val="2"/>
      <scheme val="minor"/>
    </font>
    <font>
      <b/>
      <sz val="20"/>
      <color theme="1"/>
      <name val="Calibri"/>
      <family val="2"/>
      <scheme val="minor"/>
    </font>
    <font>
      <vertAlign val="superscript"/>
      <sz val="11"/>
      <color theme="3"/>
      <name val="Calibri"/>
      <family val="2"/>
      <scheme val="minor"/>
    </font>
  </fonts>
  <fills count="15">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rgb="FF92D050"/>
        <bgColor indexed="64"/>
      </patternFill>
    </fill>
    <fill>
      <patternFill patternType="solid">
        <fgColor theme="8" tint="0.79998168889431442"/>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4.9989318521683403E-2"/>
        <bgColor indexed="64"/>
      </patternFill>
    </fill>
  </fills>
  <borders count="88">
    <border>
      <left/>
      <right/>
      <top/>
      <bottom/>
      <diagonal/>
    </border>
    <border>
      <left style="thin">
        <color auto="1"/>
      </left>
      <right style="thin">
        <color auto="1"/>
      </right>
      <top style="thin">
        <color auto="1"/>
      </top>
      <bottom style="thin">
        <color auto="1"/>
      </bottom>
      <diagonal/>
    </border>
    <border>
      <left style="thin">
        <color theme="0" tint="-0.34998626667073579"/>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34998626667073579"/>
      </left>
      <right style="thin">
        <color theme="0" tint="-0.34998626667073579"/>
      </right>
      <top style="thin">
        <color theme="0" tint="-0.34998626667073579"/>
      </top>
      <bottom/>
      <diagonal/>
    </border>
    <border>
      <left style="medium">
        <color indexed="64"/>
      </left>
      <right style="medium">
        <color indexed="64"/>
      </right>
      <top style="medium">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theme="0" tint="-0.34998626667073579"/>
      </left>
      <right style="thin">
        <color theme="0" tint="-0.34998626667073579"/>
      </right>
      <top/>
      <bottom style="thin">
        <color theme="0" tint="-0.34998626667073579"/>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theme="0" tint="-0.499984740745262"/>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medium">
        <color indexed="64"/>
      </left>
      <right style="medium">
        <color indexed="64"/>
      </right>
      <top style="thin">
        <color theme="0" tint="-0.499984740745262"/>
      </top>
      <bottom style="thin">
        <color theme="0" tint="-0.499984740745262"/>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499984740745262"/>
      </top>
      <bottom style="medium">
        <color auto="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style="thin">
        <color theme="0" tint="-0.24994659260841701"/>
      </right>
      <top style="medium">
        <color indexed="64"/>
      </top>
      <bottom/>
      <diagonal/>
    </border>
    <border>
      <left style="thin">
        <color theme="0" tint="-0.34998626667073579"/>
      </left>
      <right style="thin">
        <color theme="0" tint="-0.34998626667073579"/>
      </right>
      <top/>
      <bottom/>
      <diagonal/>
    </border>
    <border>
      <left style="medium">
        <color indexed="64"/>
      </left>
      <right style="thin">
        <color theme="0" tint="-0.24994659260841701"/>
      </right>
      <top/>
      <bottom/>
      <diagonal/>
    </border>
    <border>
      <left style="medium">
        <color indexed="64"/>
      </left>
      <right style="thin">
        <color theme="0" tint="-0.24994659260841701"/>
      </right>
      <top/>
      <bottom style="medium">
        <color indexed="64"/>
      </bottom>
      <diagonal/>
    </border>
    <border>
      <left/>
      <right/>
      <top style="medium">
        <color auto="1"/>
      </top>
      <bottom/>
      <diagonal/>
    </border>
    <border>
      <left style="medium">
        <color indexed="64"/>
      </left>
      <right style="medium">
        <color indexed="64"/>
      </right>
      <top style="thin">
        <color theme="0" tint="-0.499984740745262"/>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medium">
        <color indexed="64"/>
      </right>
      <top style="thin">
        <color theme="0" tint="-0.24994659260841701"/>
      </top>
      <bottom/>
      <diagonal/>
    </border>
    <border>
      <left/>
      <right style="thin">
        <color theme="0" tint="-0.34998626667073579"/>
      </right>
      <top/>
      <bottom/>
      <diagonal/>
    </border>
    <border>
      <left style="thick">
        <color rgb="FFFF0000"/>
      </left>
      <right/>
      <top style="thick">
        <color rgb="FFFF0000"/>
      </top>
      <bottom style="thin">
        <color theme="0" tint="-0.499984740745262"/>
      </bottom>
      <diagonal/>
    </border>
    <border>
      <left/>
      <right style="thick">
        <color rgb="FFFF0000"/>
      </right>
      <top style="thick">
        <color rgb="FFFF0000"/>
      </top>
      <bottom style="thin">
        <color theme="0" tint="-0.499984740745262"/>
      </bottom>
      <diagonal/>
    </border>
    <border>
      <left/>
      <right/>
      <top style="thick">
        <color rgb="FFFF0000"/>
      </top>
      <bottom style="thin">
        <color theme="0" tint="-0.499984740745262"/>
      </bottom>
      <diagonal/>
    </border>
    <border>
      <left style="thick">
        <color rgb="FFFF0000"/>
      </left>
      <right/>
      <top style="thin">
        <color theme="0" tint="-0.499984740745262"/>
      </top>
      <bottom style="thin">
        <color theme="0" tint="-0.499984740745262"/>
      </bottom>
      <diagonal/>
    </border>
    <border>
      <left/>
      <right style="thick">
        <color rgb="FFFF0000"/>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ck">
        <color rgb="FFFF0000"/>
      </left>
      <right/>
      <top style="thin">
        <color theme="0" tint="-0.499984740745262"/>
      </top>
      <bottom/>
      <diagonal/>
    </border>
    <border>
      <left/>
      <right/>
      <top style="thin">
        <color theme="0" tint="-0.499984740745262"/>
      </top>
      <bottom/>
      <diagonal/>
    </border>
    <border>
      <left/>
      <right style="thick">
        <color rgb="FFFF0000"/>
      </right>
      <top style="thin">
        <color theme="0" tint="-0.499984740745262"/>
      </top>
      <bottom/>
      <diagonal/>
    </border>
    <border>
      <left style="thick">
        <color rgb="FFFF0000"/>
      </left>
      <right/>
      <top style="thin">
        <color theme="0" tint="-0.499984740745262"/>
      </top>
      <bottom style="thick">
        <color rgb="FFFF0000"/>
      </bottom>
      <diagonal/>
    </border>
    <border>
      <left/>
      <right style="thick">
        <color rgb="FFFF0000"/>
      </right>
      <top style="thin">
        <color theme="0" tint="-0.499984740745262"/>
      </top>
      <bottom style="thick">
        <color rgb="FFFF0000"/>
      </bottom>
      <diagonal/>
    </border>
    <border>
      <left/>
      <right/>
      <top style="thin">
        <color theme="0" tint="-0.499984740745262"/>
      </top>
      <bottom style="thick">
        <color rgb="FFFF0000"/>
      </bottom>
      <diagonal/>
    </border>
    <border>
      <left/>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right style="thin">
        <color theme="0"/>
      </right>
      <top/>
      <bottom style="thin">
        <color theme="0"/>
      </bottom>
      <diagonal/>
    </border>
    <border>
      <left style="thin">
        <color theme="0"/>
      </left>
      <right style="thin">
        <color theme="0"/>
      </right>
      <top/>
      <bottom style="thin">
        <color theme="0"/>
      </bottom>
      <diagonal/>
    </border>
    <border>
      <left/>
      <right style="thin">
        <color theme="0"/>
      </right>
      <top style="thin">
        <color theme="0"/>
      </top>
      <bottom style="thin">
        <color theme="3" tint="0.59996337778862885"/>
      </bottom>
      <diagonal/>
    </border>
    <border>
      <left style="thin">
        <color theme="0"/>
      </left>
      <right style="thin">
        <color theme="0"/>
      </right>
      <top style="thin">
        <color theme="0"/>
      </top>
      <bottom style="thin">
        <color theme="3" tint="0.59996337778862885"/>
      </bottom>
      <diagonal/>
    </border>
    <border>
      <left style="thin">
        <color theme="0"/>
      </left>
      <right/>
      <top style="thin">
        <color theme="0"/>
      </top>
      <bottom style="thin">
        <color theme="3" tint="0.59996337778862885"/>
      </bottom>
      <diagonal/>
    </border>
    <border>
      <left style="thin">
        <color theme="0"/>
      </left>
      <right/>
      <top/>
      <bottom style="thin">
        <color theme="0"/>
      </bottom>
      <diagonal/>
    </border>
    <border>
      <left/>
      <right/>
      <top/>
      <bottom style="thin">
        <color theme="0"/>
      </bottom>
      <diagonal/>
    </border>
    <border>
      <left style="thin">
        <color theme="0"/>
      </left>
      <right/>
      <top style="thin">
        <color theme="0"/>
      </top>
      <bottom/>
      <diagonal/>
    </border>
    <border>
      <left/>
      <right/>
      <top style="thin">
        <color theme="0"/>
      </top>
      <bottom style="thin">
        <color theme="3" tint="0.59996337778862885"/>
      </bottom>
      <diagonal/>
    </border>
    <border>
      <left/>
      <right/>
      <top/>
      <bottom style="thin">
        <color theme="3" tint="0.59996337778862885"/>
      </bottom>
      <diagonal/>
    </border>
    <border>
      <left/>
      <right/>
      <top style="thin">
        <color theme="3" tint="0.59996337778862885"/>
      </top>
      <bottom style="thin">
        <color theme="3" tint="0.59996337778862885"/>
      </bottom>
      <diagonal/>
    </border>
    <border>
      <left style="thin">
        <color theme="0"/>
      </left>
      <right style="thin">
        <color theme="0"/>
      </right>
      <top style="thin">
        <color theme="3" tint="0.59996337778862885"/>
      </top>
      <bottom style="thin">
        <color theme="0"/>
      </bottom>
      <diagonal/>
    </border>
    <border>
      <left/>
      <right/>
      <top/>
      <bottom style="thin">
        <color theme="3" tint="0.39994506668294322"/>
      </bottom>
      <diagonal/>
    </border>
    <border>
      <left style="thin">
        <color theme="3" tint="0.39994506668294322"/>
      </left>
      <right style="thin">
        <color theme="3" tint="0.39994506668294322"/>
      </right>
      <top style="thin">
        <color theme="3" tint="0.39994506668294322"/>
      </top>
      <bottom style="thin">
        <color theme="3" tint="0.39994506668294322"/>
      </bottom>
      <diagonal/>
    </border>
    <border>
      <left/>
      <right/>
      <top style="thin">
        <color theme="3" tint="0.39994506668294322"/>
      </top>
      <bottom style="thin">
        <color theme="3" tint="0.39994506668294322"/>
      </bottom>
      <diagonal/>
    </border>
    <border>
      <left style="thin">
        <color theme="3" tint="0.39991454817346722"/>
      </left>
      <right style="thin">
        <color theme="3" tint="0.39991454817346722"/>
      </right>
      <top style="thin">
        <color theme="3" tint="0.39991454817346722"/>
      </top>
      <bottom style="thin">
        <color theme="3" tint="0.39991454817346722"/>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
      <left/>
      <right/>
      <top style="thin">
        <color theme="3" tint="0.59996337778862885"/>
      </top>
      <bottom/>
      <diagonal/>
    </border>
    <border>
      <left/>
      <right/>
      <top style="thin">
        <color theme="3" tint="0.59996337778862885"/>
      </top>
      <bottom style="thin">
        <color theme="0"/>
      </bottom>
      <diagonal/>
    </border>
    <border>
      <left/>
      <right/>
      <top style="thin">
        <color theme="0"/>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476">
    <xf numFmtId="0" fontId="0" fillId="0" borderId="0" xfId="0"/>
    <xf numFmtId="0" fontId="0" fillId="2" borderId="0" xfId="0" applyFont="1" applyFill="1"/>
    <xf numFmtId="0" fontId="0" fillId="2" borderId="0" xfId="0" applyFont="1" applyFill="1" applyBorder="1"/>
    <xf numFmtId="0" fontId="0" fillId="2" borderId="0" xfId="0" applyFont="1" applyFill="1" applyAlignment="1">
      <alignment horizontal="center" vertical="center"/>
    </xf>
    <xf numFmtId="0" fontId="5" fillId="2" borderId="0" xfId="0" applyFont="1" applyFill="1" applyAlignment="1">
      <alignment horizontal="left" vertical="center" wrapText="1"/>
    </xf>
    <xf numFmtId="0" fontId="0" fillId="0" borderId="0" xfId="0" applyFont="1"/>
    <xf numFmtId="0" fontId="0" fillId="0" borderId="0" xfId="0" applyFont="1" applyAlignment="1">
      <alignment horizontal="center" vertical="center"/>
    </xf>
    <xf numFmtId="0" fontId="6" fillId="2" borderId="0" xfId="0" applyFont="1" applyFill="1" applyAlignment="1">
      <alignment vertical="center"/>
    </xf>
    <xf numFmtId="0" fontId="7" fillId="3" borderId="1" xfId="0" applyFont="1" applyFill="1" applyBorder="1" applyAlignment="1" applyProtection="1">
      <alignment horizontal="center" vertical="center"/>
      <protection locked="0"/>
    </xf>
    <xf numFmtId="0" fontId="8" fillId="4" borderId="1" xfId="0" applyFont="1" applyFill="1" applyBorder="1" applyAlignment="1">
      <alignment horizontal="left" vertical="center"/>
    </xf>
    <xf numFmtId="0" fontId="9" fillId="4" borderId="1" xfId="0" applyFont="1" applyFill="1" applyBorder="1" applyAlignment="1">
      <alignment vertical="center"/>
    </xf>
    <xf numFmtId="0" fontId="0" fillId="0" borderId="0" xfId="0" applyFont="1" applyFill="1" applyBorder="1" applyAlignment="1">
      <alignment vertical="center"/>
    </xf>
    <xf numFmtId="0" fontId="10" fillId="0" borderId="0" xfId="0" applyFont="1" applyFill="1" applyBorder="1" applyAlignment="1">
      <alignment vertical="center"/>
    </xf>
    <xf numFmtId="0" fontId="11" fillId="0" borderId="0" xfId="0" applyFont="1" applyFill="1" applyBorder="1" applyAlignment="1">
      <alignment vertical="center"/>
    </xf>
    <xf numFmtId="0" fontId="9" fillId="0" borderId="0" xfId="0" applyFont="1" applyFill="1" applyBorder="1" applyAlignment="1">
      <alignment vertical="center"/>
    </xf>
    <xf numFmtId="0" fontId="12" fillId="0" borderId="0" xfId="0" applyFont="1" applyFill="1" applyBorder="1" applyAlignment="1">
      <alignment horizontal="left" vertical="center" wrapText="1"/>
    </xf>
    <xf numFmtId="0" fontId="11" fillId="0" borderId="0" xfId="0" applyFont="1" applyAlignment="1">
      <alignment vertical="center"/>
    </xf>
    <xf numFmtId="0" fontId="11" fillId="0" borderId="0" xfId="0" applyFont="1" applyAlignment="1">
      <alignment horizontal="center" vertical="center"/>
    </xf>
    <xf numFmtId="0" fontId="13" fillId="4" borderId="1" xfId="0" applyFont="1" applyFill="1" applyBorder="1" applyAlignment="1">
      <alignment horizontal="left" vertical="center"/>
    </xf>
    <xf numFmtId="0" fontId="15"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5" fillId="0" borderId="0" xfId="0" applyFont="1" applyFill="1" applyAlignment="1">
      <alignment horizontal="left" vertical="center" wrapText="1"/>
    </xf>
    <xf numFmtId="0" fontId="16" fillId="2" borderId="0" xfId="0" applyFont="1" applyFill="1" applyAlignment="1">
      <alignment vertical="center"/>
    </xf>
    <xf numFmtId="0" fontId="17" fillId="5" borderId="2" xfId="0" applyFont="1" applyFill="1" applyBorder="1" applyAlignment="1">
      <alignment vertical="center"/>
    </xf>
    <xf numFmtId="0" fontId="17" fillId="5" borderId="0" xfId="0" applyFont="1" applyFill="1" applyBorder="1" applyAlignment="1">
      <alignment vertical="center"/>
    </xf>
    <xf numFmtId="14" fontId="18" fillId="5" borderId="0" xfId="0" applyNumberFormat="1" applyFont="1" applyFill="1" applyBorder="1" applyAlignment="1">
      <alignment vertical="center"/>
    </xf>
    <xf numFmtId="22" fontId="19" fillId="5" borderId="0" xfId="0" applyNumberFormat="1" applyFont="1" applyFill="1" applyBorder="1" applyAlignment="1">
      <alignment horizontal="center" vertical="center"/>
    </xf>
    <xf numFmtId="0" fontId="16" fillId="0" borderId="0" xfId="0" applyFont="1" applyAlignment="1">
      <alignment vertical="center"/>
    </xf>
    <xf numFmtId="0" fontId="20" fillId="0" borderId="0" xfId="0" applyFont="1" applyFill="1" applyAlignment="1">
      <alignment horizontal="left" vertical="center" wrapText="1"/>
    </xf>
    <xf numFmtId="0" fontId="16" fillId="2" borderId="0" xfId="0" applyFont="1" applyFill="1" applyAlignment="1">
      <alignment horizontal="center" vertical="center"/>
    </xf>
    <xf numFmtId="0" fontId="0" fillId="2" borderId="0" xfId="0" applyFont="1" applyFill="1" applyAlignment="1">
      <alignment vertical="center"/>
    </xf>
    <xf numFmtId="0" fontId="21" fillId="6" borderId="3" xfId="0" applyFont="1" applyFill="1" applyBorder="1" applyAlignment="1">
      <alignment horizontal="center" vertical="center"/>
    </xf>
    <xf numFmtId="0" fontId="21" fillId="6" borderId="3" xfId="0" applyFont="1" applyFill="1" applyBorder="1" applyAlignment="1">
      <alignment vertical="center"/>
    </xf>
    <xf numFmtId="0" fontId="21" fillId="6" borderId="4" xfId="0" applyFont="1" applyFill="1" applyBorder="1" applyAlignment="1">
      <alignment vertical="center"/>
    </xf>
    <xf numFmtId="0" fontId="18" fillId="6" borderId="5" xfId="0" applyFont="1" applyFill="1" applyBorder="1" applyAlignment="1">
      <alignment horizontal="center" vertical="center" wrapText="1"/>
    </xf>
    <xf numFmtId="0" fontId="18" fillId="6" borderId="6" xfId="0" applyFont="1" applyFill="1" applyBorder="1" applyAlignment="1">
      <alignment horizontal="center" vertical="center" wrapText="1"/>
    </xf>
    <xf numFmtId="0" fontId="18" fillId="6" borderId="7" xfId="0" applyFont="1" applyFill="1" applyBorder="1" applyAlignment="1">
      <alignment horizontal="center" vertical="center" wrapText="1"/>
    </xf>
    <xf numFmtId="0" fontId="21" fillId="6" borderId="6" xfId="0" applyFont="1" applyFill="1" applyBorder="1" applyAlignment="1">
      <alignment horizontal="center" vertical="center"/>
    </xf>
    <xf numFmtId="0" fontId="0" fillId="0" borderId="0" xfId="0" applyFont="1" applyAlignment="1">
      <alignment vertical="center"/>
    </xf>
    <xf numFmtId="0" fontId="19" fillId="3" borderId="3" xfId="0" applyFont="1" applyFill="1" applyBorder="1" applyAlignment="1" applyProtection="1">
      <alignment horizontal="center" vertical="center"/>
      <protection locked="0"/>
    </xf>
    <xf numFmtId="0" fontId="19" fillId="6" borderId="3" xfId="0" applyFont="1" applyFill="1" applyBorder="1" applyAlignment="1" applyProtection="1">
      <alignment vertical="center"/>
    </xf>
    <xf numFmtId="0" fontId="19" fillId="6" borderId="4" xfId="0" applyFont="1" applyFill="1" applyBorder="1" applyAlignment="1" applyProtection="1">
      <alignment horizontal="left" vertical="center" shrinkToFit="1"/>
    </xf>
    <xf numFmtId="0" fontId="23" fillId="3" borderId="8" xfId="0" applyFont="1" applyFill="1" applyBorder="1" applyAlignment="1" applyProtection="1">
      <alignment horizontal="center" vertical="center"/>
      <protection locked="0"/>
    </xf>
    <xf numFmtId="0" fontId="14" fillId="6" borderId="6" xfId="0" applyFont="1" applyFill="1" applyBorder="1" applyAlignment="1">
      <alignment horizontal="left" vertical="center" wrapText="1"/>
    </xf>
    <xf numFmtId="0" fontId="14" fillId="6" borderId="7" xfId="0" applyFont="1" applyFill="1" applyBorder="1" applyAlignment="1">
      <alignment horizontal="left" vertical="center" wrapText="1"/>
    </xf>
    <xf numFmtId="0" fontId="24" fillId="6" borderId="4" xfId="0" applyFont="1" applyFill="1" applyBorder="1" applyAlignment="1">
      <alignment vertical="center" wrapText="1"/>
    </xf>
    <xf numFmtId="0" fontId="24" fillId="6" borderId="6" xfId="0" applyFont="1" applyFill="1" applyBorder="1" applyAlignment="1">
      <alignment vertical="center" wrapText="1"/>
    </xf>
    <xf numFmtId="0" fontId="25" fillId="6" borderId="6" xfId="0" applyFont="1" applyFill="1" applyBorder="1" applyAlignment="1" applyProtection="1">
      <alignment horizontal="center" vertical="center" wrapText="1"/>
    </xf>
    <xf numFmtId="0" fontId="26" fillId="2" borderId="0" xfId="0" applyFont="1" applyFill="1" applyAlignment="1">
      <alignment horizontal="center"/>
    </xf>
    <xf numFmtId="0" fontId="27" fillId="7" borderId="3" xfId="0" applyFont="1" applyFill="1" applyBorder="1" applyAlignment="1">
      <alignment horizontal="left" vertical="center" wrapText="1"/>
    </xf>
    <xf numFmtId="1" fontId="24" fillId="8" borderId="3" xfId="0" applyNumberFormat="1" applyFont="1" applyFill="1" applyBorder="1" applyAlignment="1" applyProtection="1">
      <alignment horizontal="center" vertical="center" wrapText="1"/>
      <protection locked="0"/>
    </xf>
    <xf numFmtId="0" fontId="28" fillId="7" borderId="3" xfId="0" applyFont="1" applyFill="1" applyBorder="1" applyAlignment="1">
      <alignment horizontal="center" vertical="center" wrapText="1"/>
    </xf>
    <xf numFmtId="0" fontId="29" fillId="2" borderId="0" xfId="0" applyFont="1" applyFill="1"/>
    <xf numFmtId="0" fontId="28" fillId="7" borderId="9" xfId="0" applyFont="1" applyFill="1" applyBorder="1" applyAlignment="1">
      <alignment horizontal="center" vertical="center" wrapText="1"/>
    </xf>
    <xf numFmtId="0" fontId="28" fillId="7" borderId="10" xfId="0" applyFont="1" applyFill="1" applyBorder="1" applyAlignment="1">
      <alignment horizontal="center" vertical="center" wrapText="1"/>
    </xf>
    <xf numFmtId="0" fontId="28" fillId="7" borderId="11" xfId="0" applyFont="1" applyFill="1" applyBorder="1" applyAlignment="1">
      <alignment horizontal="center" vertical="center" wrapText="1"/>
    </xf>
    <xf numFmtId="0" fontId="30" fillId="7" borderId="12" xfId="0" applyFont="1" applyFill="1" applyBorder="1" applyAlignment="1">
      <alignment horizontal="center" vertical="center" textRotation="90" wrapText="1"/>
    </xf>
    <xf numFmtId="0" fontId="30" fillId="7" borderId="4" xfId="0" applyFont="1" applyFill="1" applyBorder="1" applyAlignment="1">
      <alignment horizontal="center" vertical="center" wrapText="1"/>
    </xf>
    <xf numFmtId="0" fontId="30" fillId="7" borderId="6" xfId="0" applyFont="1" applyFill="1" applyBorder="1" applyAlignment="1">
      <alignment horizontal="center" vertical="center" wrapText="1"/>
    </xf>
    <xf numFmtId="0" fontId="30" fillId="7" borderId="7" xfId="0" applyFont="1" applyFill="1" applyBorder="1" applyAlignment="1">
      <alignment horizontal="center" vertical="center" wrapText="1"/>
    </xf>
    <xf numFmtId="0" fontId="30" fillId="5" borderId="13" xfId="0" applyFont="1" applyFill="1" applyBorder="1" applyAlignment="1">
      <alignment horizontal="center" vertical="center" wrapText="1"/>
    </xf>
    <xf numFmtId="0" fontId="28" fillId="9" borderId="14" xfId="0" applyFont="1" applyFill="1" applyBorder="1" applyAlignment="1">
      <alignment horizontal="center" vertical="center" wrapText="1"/>
    </xf>
    <xf numFmtId="0" fontId="28" fillId="9" borderId="15" xfId="0" applyFont="1" applyFill="1" applyBorder="1" applyAlignment="1">
      <alignment horizontal="center" vertical="center" wrapText="1"/>
    </xf>
    <xf numFmtId="0" fontId="28" fillId="9" borderId="16" xfId="0" applyFont="1" applyFill="1" applyBorder="1" applyAlignment="1">
      <alignment horizontal="center" vertical="center" wrapText="1"/>
    </xf>
    <xf numFmtId="0" fontId="27" fillId="5" borderId="3" xfId="0" applyFont="1" applyFill="1" applyBorder="1" applyAlignment="1">
      <alignment horizontal="left" vertical="center" wrapText="1"/>
    </xf>
    <xf numFmtId="0" fontId="27" fillId="5" borderId="3" xfId="0" applyFont="1" applyFill="1" applyBorder="1" applyAlignment="1">
      <alignment horizontal="left" vertical="center" wrapText="1"/>
    </xf>
    <xf numFmtId="0" fontId="28" fillId="5" borderId="3" xfId="0" applyFont="1" applyFill="1" applyBorder="1" applyAlignment="1">
      <alignment horizontal="center" vertical="center" wrapText="1"/>
    </xf>
    <xf numFmtId="0" fontId="28" fillId="5" borderId="3" xfId="0" applyFont="1" applyFill="1" applyBorder="1" applyAlignment="1">
      <alignment horizontal="center" vertical="center"/>
    </xf>
    <xf numFmtId="0" fontId="30" fillId="7" borderId="17" xfId="0" applyFont="1" applyFill="1" applyBorder="1" applyAlignment="1">
      <alignment horizontal="center" vertical="center" textRotation="90" wrapText="1"/>
    </xf>
    <xf numFmtId="0" fontId="30" fillId="5" borderId="12" xfId="0" applyFont="1" applyFill="1" applyBorder="1" applyAlignment="1">
      <alignment horizontal="center" vertical="center" wrapText="1"/>
    </xf>
    <xf numFmtId="0" fontId="30" fillId="5" borderId="18" xfId="0" applyFont="1" applyFill="1" applyBorder="1" applyAlignment="1">
      <alignment horizontal="center" vertical="center" wrapText="1"/>
    </xf>
    <xf numFmtId="0" fontId="4" fillId="0" borderId="0" xfId="0" applyFont="1" applyAlignment="1">
      <alignment horizontal="center" vertical="center"/>
    </xf>
    <xf numFmtId="0" fontId="31" fillId="2" borderId="0" xfId="0" applyFont="1" applyFill="1" applyAlignment="1">
      <alignment horizontal="center" vertical="center"/>
    </xf>
    <xf numFmtId="0" fontId="30" fillId="6" borderId="3" xfId="0" applyFont="1" applyFill="1" applyBorder="1" applyAlignment="1">
      <alignment horizontal="center" vertical="center" wrapText="1"/>
    </xf>
    <xf numFmtId="0" fontId="30" fillId="6" borderId="3" xfId="0" applyFont="1" applyFill="1" applyBorder="1" applyAlignment="1">
      <alignment horizontal="left" vertical="center" wrapText="1"/>
    </xf>
    <xf numFmtId="0" fontId="22" fillId="6" borderId="3"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32" fillId="2" borderId="0" xfId="0" applyFont="1" applyFill="1"/>
    <xf numFmtId="0" fontId="22" fillId="0" borderId="3" xfId="0" applyFont="1" applyFill="1" applyBorder="1" applyAlignment="1">
      <alignment horizontal="center" vertical="center"/>
    </xf>
    <xf numFmtId="0" fontId="33" fillId="0" borderId="3" xfId="0" applyFont="1" applyFill="1" applyBorder="1" applyAlignment="1" applyProtection="1">
      <alignment horizontal="center" vertical="center"/>
      <protection locked="0"/>
    </xf>
    <xf numFmtId="0" fontId="32" fillId="0" borderId="0" xfId="0" applyFont="1"/>
    <xf numFmtId="0" fontId="22" fillId="0" borderId="19" xfId="0" applyFont="1" applyFill="1" applyBorder="1" applyAlignment="1">
      <alignment horizontal="left" vertical="center" wrapText="1"/>
    </xf>
    <xf numFmtId="0" fontId="22" fillId="0" borderId="20" xfId="0" applyFont="1" applyFill="1" applyBorder="1" applyAlignment="1">
      <alignment horizontal="center" vertical="center"/>
    </xf>
    <xf numFmtId="0" fontId="22" fillId="0" borderId="21" xfId="0" applyFont="1" applyFill="1" applyBorder="1" applyAlignment="1">
      <alignment horizontal="center" vertical="center"/>
    </xf>
    <xf numFmtId="0" fontId="22" fillId="0" borderId="22" xfId="0" applyFont="1" applyFill="1" applyBorder="1" applyAlignment="1">
      <alignment horizontal="center" vertical="center"/>
    </xf>
    <xf numFmtId="0" fontId="22" fillId="0" borderId="23" xfId="0" applyFont="1" applyFill="1" applyBorder="1" applyAlignment="1">
      <alignment horizontal="left" vertical="center" wrapText="1"/>
    </xf>
    <xf numFmtId="0" fontId="22" fillId="0" borderId="24" xfId="0" applyFont="1" applyFill="1" applyBorder="1" applyAlignment="1">
      <alignment horizontal="center" vertical="center"/>
    </xf>
    <xf numFmtId="0" fontId="22" fillId="0" borderId="25" xfId="0" applyFont="1" applyFill="1" applyBorder="1" applyAlignment="1">
      <alignment horizontal="center" vertical="center"/>
    </xf>
    <xf numFmtId="0" fontId="22" fillId="0" borderId="26" xfId="0" applyFont="1" applyFill="1" applyBorder="1" applyAlignment="1">
      <alignment horizontal="center" vertical="center"/>
    </xf>
    <xf numFmtId="0" fontId="22" fillId="6" borderId="3" xfId="0" applyFont="1" applyFill="1" applyBorder="1" applyAlignment="1">
      <alignment horizontal="left" vertical="center" wrapText="1"/>
    </xf>
    <xf numFmtId="0" fontId="34" fillId="2" borderId="0" xfId="0" applyFont="1" applyFill="1"/>
    <xf numFmtId="0" fontId="30" fillId="0" borderId="3" xfId="0" applyFont="1" applyFill="1" applyBorder="1" applyAlignment="1">
      <alignment horizontal="center" vertical="center"/>
    </xf>
    <xf numFmtId="0" fontId="22" fillId="0" borderId="27" xfId="0" applyFont="1" applyFill="1" applyBorder="1" applyAlignment="1">
      <alignment horizontal="left" vertical="center" wrapText="1"/>
    </xf>
    <xf numFmtId="0" fontId="22" fillId="0" borderId="28" xfId="0" applyFont="1" applyFill="1" applyBorder="1" applyAlignment="1">
      <alignment horizontal="center" vertical="center"/>
    </xf>
    <xf numFmtId="0" fontId="22" fillId="0" borderId="29" xfId="0" applyFont="1" applyFill="1" applyBorder="1" applyAlignment="1">
      <alignment horizontal="center" vertical="center"/>
    </xf>
    <xf numFmtId="0" fontId="22" fillId="0" borderId="30" xfId="0" applyFont="1" applyFill="1" applyBorder="1" applyAlignment="1">
      <alignment horizontal="center" vertical="center"/>
    </xf>
    <xf numFmtId="0" fontId="31" fillId="2" borderId="0" xfId="0" applyFont="1" applyFill="1" applyBorder="1" applyAlignment="1">
      <alignment horizontal="center" vertical="center"/>
    </xf>
    <xf numFmtId="0" fontId="29" fillId="2" borderId="0" xfId="0" applyFont="1" applyFill="1" applyBorder="1" applyAlignment="1">
      <alignment horizontal="center" vertical="center"/>
    </xf>
    <xf numFmtId="0" fontId="29" fillId="2" borderId="0" xfId="0" applyFont="1" applyFill="1" applyBorder="1"/>
    <xf numFmtId="0" fontId="5" fillId="0" borderId="0" xfId="0" applyFont="1" applyFill="1" applyBorder="1" applyAlignment="1">
      <alignment horizontal="left" vertical="center" wrapText="1"/>
    </xf>
    <xf numFmtId="0" fontId="35" fillId="0" borderId="0" xfId="0" applyFont="1" applyFill="1" applyAlignment="1">
      <alignment horizontal="center" vertical="center"/>
    </xf>
    <xf numFmtId="0" fontId="26" fillId="2" borderId="0" xfId="0" applyFont="1" applyFill="1" applyBorder="1" applyAlignment="1">
      <alignment horizontal="center"/>
    </xf>
    <xf numFmtId="0" fontId="32" fillId="6" borderId="3" xfId="0" applyFont="1" applyFill="1" applyBorder="1" applyAlignment="1">
      <alignment horizontal="center" vertical="center"/>
    </xf>
    <xf numFmtId="0" fontId="33" fillId="6" borderId="3" xfId="0" applyFont="1" applyFill="1" applyBorder="1" applyAlignment="1" applyProtection="1">
      <alignment horizontal="center" vertical="center" wrapText="1"/>
      <protection locked="0"/>
    </xf>
    <xf numFmtId="0" fontId="36" fillId="2" borderId="0" xfId="0" applyFont="1" applyFill="1"/>
    <xf numFmtId="0" fontId="22" fillId="0" borderId="31" xfId="0" applyFont="1" applyFill="1" applyBorder="1" applyAlignment="1">
      <alignment horizontal="center" vertical="center"/>
    </xf>
    <xf numFmtId="0" fontId="33" fillId="6" borderId="32" xfId="0" applyFont="1" applyFill="1" applyBorder="1" applyAlignment="1" applyProtection="1">
      <alignment horizontal="center" vertical="center" wrapText="1"/>
      <protection locked="0"/>
    </xf>
    <xf numFmtId="0" fontId="22" fillId="0" borderId="33" xfId="0" applyFont="1" applyFill="1" applyBorder="1" applyAlignment="1">
      <alignment horizontal="center" vertical="center"/>
    </xf>
    <xf numFmtId="0" fontId="22" fillId="0" borderId="34" xfId="0" applyFont="1" applyFill="1" applyBorder="1" applyAlignment="1">
      <alignment horizontal="center" vertical="center"/>
    </xf>
    <xf numFmtId="0" fontId="5" fillId="0" borderId="35" xfId="0" applyFont="1" applyFill="1" applyBorder="1" applyAlignment="1">
      <alignment horizontal="left" vertical="center" wrapText="1"/>
    </xf>
    <xf numFmtId="0" fontId="0" fillId="6" borderId="3" xfId="0" applyFont="1" applyFill="1" applyBorder="1" applyAlignment="1">
      <alignment horizontal="center" vertical="center"/>
    </xf>
    <xf numFmtId="0" fontId="29" fillId="6" borderId="3" xfId="0" applyFont="1" applyFill="1" applyBorder="1" applyAlignment="1">
      <alignment horizontal="left" vertical="center" wrapText="1"/>
    </xf>
    <xf numFmtId="0" fontId="37" fillId="2" borderId="0" xfId="0" applyFont="1" applyFill="1"/>
    <xf numFmtId="0" fontId="29" fillId="6" borderId="3" xfId="0" applyFont="1" applyFill="1" applyBorder="1" applyAlignment="1">
      <alignment horizontal="center" vertical="center" wrapText="1"/>
    </xf>
    <xf numFmtId="0" fontId="38" fillId="2" borderId="0" xfId="0" applyFont="1" applyFill="1" applyBorder="1"/>
    <xf numFmtId="0" fontId="35" fillId="2" borderId="0" xfId="0" applyFont="1" applyFill="1" applyBorder="1" applyAlignment="1">
      <alignment horizontal="center" vertical="center"/>
    </xf>
    <xf numFmtId="0" fontId="35" fillId="2" borderId="0" xfId="0" applyFont="1" applyFill="1" applyBorder="1"/>
    <xf numFmtId="0" fontId="13" fillId="2" borderId="0" xfId="0" applyFont="1" applyFill="1"/>
    <xf numFmtId="49" fontId="33" fillId="0" borderId="3" xfId="0" applyNumberFormat="1" applyFont="1" applyFill="1" applyBorder="1" applyAlignment="1">
      <alignment horizontal="center" vertical="center"/>
    </xf>
    <xf numFmtId="49" fontId="33" fillId="3" borderId="3" xfId="0" applyNumberFormat="1" applyFont="1" applyFill="1" applyBorder="1" applyAlignment="1" applyProtection="1">
      <alignment horizontal="center" vertical="center"/>
      <protection locked="0"/>
    </xf>
    <xf numFmtId="0" fontId="39" fillId="2" borderId="0" xfId="0" applyFont="1" applyFill="1" applyAlignment="1">
      <alignment horizontal="center" vertical="center"/>
    </xf>
    <xf numFmtId="49" fontId="22" fillId="0" borderId="3" xfId="0" applyNumberFormat="1" applyFont="1" applyFill="1" applyBorder="1" applyAlignment="1">
      <alignment horizontal="center" vertical="center"/>
    </xf>
    <xf numFmtId="0" fontId="33" fillId="6" borderId="3" xfId="0" applyFont="1" applyFill="1" applyBorder="1" applyAlignment="1">
      <alignment horizontal="left" vertical="center" wrapText="1"/>
    </xf>
    <xf numFmtId="0" fontId="40" fillId="2" borderId="0" xfId="0" applyFont="1" applyFill="1"/>
    <xf numFmtId="0" fontId="41" fillId="0" borderId="0" xfId="0" applyFont="1"/>
    <xf numFmtId="0" fontId="22" fillId="0" borderId="36" xfId="0" applyFont="1" applyFill="1" applyBorder="1" applyAlignment="1">
      <alignment horizontal="left" vertical="center" wrapText="1"/>
    </xf>
    <xf numFmtId="0" fontId="22" fillId="0" borderId="37" xfId="0" applyFont="1" applyFill="1" applyBorder="1" applyAlignment="1">
      <alignment horizontal="center" vertical="center"/>
    </xf>
    <xf numFmtId="0" fontId="22" fillId="0" borderId="38" xfId="0" applyFont="1" applyFill="1" applyBorder="1" applyAlignment="1">
      <alignment horizontal="center" vertical="center"/>
    </xf>
    <xf numFmtId="0" fontId="29" fillId="2" borderId="0" xfId="0" applyFont="1" applyFill="1" applyAlignment="1">
      <alignment horizontal="center" vertical="center"/>
    </xf>
    <xf numFmtId="0" fontId="0" fillId="2" borderId="39" xfId="0" applyFont="1" applyFill="1" applyBorder="1"/>
    <xf numFmtId="0" fontId="30" fillId="5" borderId="4" xfId="0" applyFont="1" applyFill="1" applyBorder="1" applyAlignment="1">
      <alignment horizontal="center" vertical="center" wrapText="1"/>
    </xf>
    <xf numFmtId="0" fontId="30" fillId="5" borderId="6" xfId="0" applyFont="1" applyFill="1" applyBorder="1" applyAlignment="1">
      <alignment horizontal="center" vertical="center" wrapText="1"/>
    </xf>
    <xf numFmtId="0" fontId="30" fillId="5" borderId="7" xfId="0" applyFont="1" applyFill="1" applyBorder="1" applyAlignment="1">
      <alignment horizontal="center" vertical="center" wrapText="1"/>
    </xf>
    <xf numFmtId="0" fontId="29" fillId="5" borderId="0" xfId="0" applyFont="1" applyFill="1"/>
    <xf numFmtId="0" fontId="30" fillId="5" borderId="4" xfId="0" applyFont="1" applyFill="1" applyBorder="1" applyAlignment="1">
      <alignment horizontal="center" vertical="center" wrapText="1"/>
    </xf>
    <xf numFmtId="0" fontId="27" fillId="0" borderId="0" xfId="0" applyFont="1" applyAlignment="1">
      <alignment horizontal="center" vertical="center"/>
    </xf>
    <xf numFmtId="0" fontId="27" fillId="2" borderId="0" xfId="0" applyFont="1" applyFill="1" applyAlignment="1">
      <alignment vertical="center"/>
    </xf>
    <xf numFmtId="0" fontId="0" fillId="2" borderId="39" xfId="0" applyFont="1" applyFill="1" applyBorder="1" applyAlignment="1">
      <alignment vertical="center"/>
    </xf>
    <xf numFmtId="0" fontId="34" fillId="5" borderId="3" xfId="0" applyFont="1" applyFill="1" applyBorder="1" applyAlignment="1">
      <alignment horizontal="center" vertical="center"/>
    </xf>
    <xf numFmtId="0" fontId="30" fillId="5" borderId="3" xfId="0" applyFont="1" applyFill="1" applyBorder="1" applyAlignment="1">
      <alignment horizontal="center" vertical="center"/>
    </xf>
    <xf numFmtId="0" fontId="0" fillId="5" borderId="0" xfId="0" applyFont="1" applyFill="1" applyAlignment="1">
      <alignment vertical="center"/>
    </xf>
    <xf numFmtId="0" fontId="27" fillId="0" borderId="0" xfId="0" applyFont="1" applyFill="1" applyBorder="1" applyAlignment="1">
      <alignment vertical="center"/>
    </xf>
    <xf numFmtId="0" fontId="20" fillId="0" borderId="0" xfId="0" applyFont="1" applyFill="1" applyBorder="1" applyAlignment="1">
      <alignment horizontal="center" vertical="center"/>
    </xf>
    <xf numFmtId="0" fontId="42"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43" fillId="0" borderId="0" xfId="0" applyFont="1" applyFill="1" applyBorder="1" applyAlignment="1">
      <alignment horizontal="center" vertical="center"/>
    </xf>
    <xf numFmtId="0" fontId="0" fillId="0" borderId="0" xfId="0" applyFont="1" applyFill="1" applyAlignment="1">
      <alignment vertical="center"/>
    </xf>
    <xf numFmtId="0" fontId="0" fillId="0" borderId="0" xfId="0" applyFont="1" applyFill="1" applyAlignment="1">
      <alignment horizontal="center" vertical="center"/>
    </xf>
    <xf numFmtId="0" fontId="0" fillId="0" borderId="0" xfId="0" applyFont="1" applyFill="1"/>
    <xf numFmtId="0" fontId="0" fillId="0" borderId="0" xfId="0" applyFont="1" applyFill="1" applyBorder="1"/>
    <xf numFmtId="0" fontId="0" fillId="0" borderId="0" xfId="0" applyFill="1"/>
    <xf numFmtId="0" fontId="0" fillId="2" borderId="40" xfId="0" applyFont="1" applyFill="1" applyBorder="1" applyAlignment="1">
      <alignment vertical="center"/>
    </xf>
    <xf numFmtId="0" fontId="44" fillId="2" borderId="41" xfId="0" applyFont="1" applyFill="1" applyBorder="1" applyAlignment="1">
      <alignment horizontal="right" vertical="center"/>
    </xf>
    <xf numFmtId="0" fontId="45" fillId="2" borderId="40" xfId="0" applyFont="1" applyFill="1" applyBorder="1" applyAlignment="1">
      <alignment vertical="center"/>
    </xf>
    <xf numFmtId="0" fontId="0" fillId="2" borderId="42" xfId="0" applyFont="1" applyFill="1" applyBorder="1" applyAlignment="1">
      <alignment vertical="center"/>
    </xf>
    <xf numFmtId="0" fontId="0" fillId="2" borderId="42"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3" xfId="0" applyFont="1" applyFill="1" applyBorder="1" applyAlignment="1">
      <alignment vertical="center"/>
    </xf>
    <xf numFmtId="0" fontId="27" fillId="2" borderId="44" xfId="0" applyFont="1" applyFill="1" applyBorder="1" applyAlignment="1">
      <alignment horizontal="right" vertical="center"/>
    </xf>
    <xf numFmtId="0" fontId="44" fillId="2" borderId="43" xfId="0" applyFont="1" applyFill="1" applyBorder="1" applyAlignment="1">
      <alignment horizontal="left" vertical="center"/>
    </xf>
    <xf numFmtId="0" fontId="0" fillId="2" borderId="45" xfId="0" applyFont="1" applyFill="1" applyBorder="1" applyAlignment="1">
      <alignment vertical="center"/>
    </xf>
    <xf numFmtId="0" fontId="0" fillId="2" borderId="45" xfId="0" applyFont="1" applyFill="1" applyBorder="1" applyAlignment="1">
      <alignment horizontal="center" vertical="center"/>
    </xf>
    <xf numFmtId="0" fontId="0" fillId="2" borderId="44"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Alignment="1">
      <alignment vertical="center"/>
    </xf>
    <xf numFmtId="0" fontId="0" fillId="2" borderId="46" xfId="0" applyFont="1" applyFill="1" applyBorder="1" applyAlignment="1">
      <alignment vertical="center"/>
    </xf>
    <xf numFmtId="0" fontId="0" fillId="2" borderId="47" xfId="0" applyFont="1" applyFill="1" applyBorder="1" applyAlignment="1">
      <alignment vertical="center"/>
    </xf>
    <xf numFmtId="0" fontId="0" fillId="2" borderId="47" xfId="0" applyFont="1" applyFill="1" applyBorder="1" applyAlignment="1">
      <alignment horizontal="center" vertical="center"/>
    </xf>
    <xf numFmtId="0" fontId="0" fillId="2" borderId="48" xfId="0" applyFont="1" applyFill="1" applyBorder="1" applyAlignment="1">
      <alignment horizontal="center" vertical="center"/>
    </xf>
    <xf numFmtId="0" fontId="0" fillId="2" borderId="49" xfId="0" applyFont="1" applyFill="1" applyBorder="1" applyAlignment="1">
      <alignment vertical="center"/>
    </xf>
    <xf numFmtId="0" fontId="27" fillId="2" borderId="50" xfId="0" applyFont="1" applyFill="1" applyBorder="1" applyAlignment="1">
      <alignment horizontal="center" vertical="center"/>
    </xf>
    <xf numFmtId="0" fontId="44" fillId="2" borderId="49" xfId="0" applyFont="1" applyFill="1" applyBorder="1" applyAlignment="1">
      <alignment horizontal="left" vertical="center"/>
    </xf>
    <xf numFmtId="0" fontId="0" fillId="2" borderId="51" xfId="0" applyFont="1" applyFill="1" applyBorder="1" applyAlignment="1">
      <alignment vertical="center"/>
    </xf>
    <xf numFmtId="0" fontId="0" fillId="2" borderId="51" xfId="0" applyFont="1" applyFill="1" applyBorder="1" applyAlignment="1">
      <alignment horizontal="center" vertical="center"/>
    </xf>
    <xf numFmtId="0" fontId="0" fillId="2" borderId="50" xfId="0" applyFont="1" applyFill="1" applyBorder="1" applyAlignment="1">
      <alignment horizontal="center" vertical="center"/>
    </xf>
    <xf numFmtId="0" fontId="44" fillId="0" borderId="0" xfId="0" applyFont="1" applyFill="1" applyAlignment="1">
      <alignment horizontal="center"/>
    </xf>
    <xf numFmtId="0" fontId="44" fillId="0" borderId="0" xfId="0" applyFont="1" applyFill="1" applyAlignment="1">
      <alignment horizontal="left"/>
    </xf>
    <xf numFmtId="0" fontId="4" fillId="0" borderId="0" xfId="0" applyFont="1" applyFill="1" applyBorder="1"/>
    <xf numFmtId="0" fontId="4" fillId="0" borderId="0" xfId="0" applyFont="1" applyFill="1"/>
    <xf numFmtId="0" fontId="0" fillId="0" borderId="0" xfId="0" applyFont="1" applyAlignment="1">
      <alignment horizontal="center"/>
    </xf>
    <xf numFmtId="0" fontId="46" fillId="10" borderId="0" xfId="0" applyFont="1" applyFill="1" applyAlignment="1">
      <alignment horizontal="center" vertical="center"/>
    </xf>
    <xf numFmtId="0" fontId="47" fillId="10" borderId="0" xfId="0" applyFont="1" applyFill="1" applyBorder="1" applyAlignment="1">
      <alignment horizontal="center" vertical="center" wrapText="1"/>
    </xf>
    <xf numFmtId="0" fontId="48" fillId="0" borderId="0" xfId="0" applyFont="1"/>
    <xf numFmtId="0" fontId="49" fillId="10" borderId="52" xfId="0" applyFont="1" applyFill="1" applyBorder="1" applyAlignment="1">
      <alignment horizontal="center" vertical="center" wrapText="1"/>
    </xf>
    <xf numFmtId="0" fontId="48" fillId="0" borderId="0" xfId="0" applyFont="1" applyFill="1"/>
    <xf numFmtId="0" fontId="52" fillId="0" borderId="53" xfId="0" applyFont="1" applyFill="1" applyBorder="1" applyAlignment="1">
      <alignment horizontal="center" vertical="center" wrapText="1"/>
    </xf>
    <xf numFmtId="0" fontId="52" fillId="0" borderId="54" xfId="0" applyFont="1" applyFill="1" applyBorder="1" applyAlignment="1">
      <alignment horizontal="center" vertical="center" wrapText="1"/>
    </xf>
    <xf numFmtId="0" fontId="52" fillId="0" borderId="55" xfId="0" applyFont="1" applyFill="1" applyBorder="1" applyAlignment="1">
      <alignment horizontal="center" vertical="center" wrapText="1"/>
    </xf>
    <xf numFmtId="0" fontId="52" fillId="0" borderId="0" xfId="0" applyFont="1" applyFill="1" applyBorder="1" applyAlignment="1">
      <alignment horizontal="center" vertical="center" wrapText="1"/>
    </xf>
    <xf numFmtId="0" fontId="53" fillId="0" borderId="0" xfId="0" applyFont="1" applyAlignment="1">
      <alignment horizontal="left"/>
    </xf>
    <xf numFmtId="0" fontId="49" fillId="11" borderId="56" xfId="0" applyFont="1" applyFill="1" applyBorder="1" applyAlignment="1">
      <alignment horizontal="center" vertical="center"/>
    </xf>
    <xf numFmtId="0" fontId="49" fillId="12" borderId="57" xfId="0" applyFont="1" applyFill="1" applyBorder="1" applyAlignment="1">
      <alignment vertical="center"/>
    </xf>
    <xf numFmtId="0" fontId="49" fillId="12" borderId="52" xfId="0" applyFont="1" applyFill="1" applyBorder="1" applyAlignment="1">
      <alignment vertical="center"/>
    </xf>
    <xf numFmtId="0" fontId="2" fillId="13" borderId="56" xfId="0" applyFont="1" applyFill="1" applyBorder="1" applyAlignment="1">
      <alignment horizontal="center" vertical="center"/>
    </xf>
    <xf numFmtId="0" fontId="54" fillId="13" borderId="58" xfId="0" applyFont="1" applyFill="1" applyBorder="1" applyAlignment="1">
      <alignment horizontal="left" vertical="center" wrapText="1"/>
    </xf>
    <xf numFmtId="0" fontId="55" fillId="13" borderId="57" xfId="0" applyFont="1" applyFill="1" applyBorder="1" applyAlignment="1">
      <alignment horizontal="left" vertical="center" wrapText="1"/>
    </xf>
    <xf numFmtId="0" fontId="55" fillId="13" borderId="52" xfId="0" applyFont="1" applyFill="1" applyBorder="1" applyAlignment="1">
      <alignment horizontal="left" vertical="center" wrapText="1"/>
    </xf>
    <xf numFmtId="0" fontId="55" fillId="13" borderId="56" xfId="0" applyFont="1" applyFill="1" applyBorder="1" applyAlignment="1">
      <alignment horizontal="left" vertical="center" wrapText="1"/>
    </xf>
    <xf numFmtId="0" fontId="2" fillId="13" borderId="59" xfId="0" applyFont="1" applyFill="1" applyBorder="1" applyAlignment="1">
      <alignment horizontal="center" vertical="center"/>
    </xf>
    <xf numFmtId="0" fontId="54" fillId="13" borderId="60" xfId="0" applyFont="1" applyFill="1" applyBorder="1" applyAlignment="1">
      <alignment horizontal="left" vertical="center" wrapText="1"/>
    </xf>
    <xf numFmtId="0" fontId="2" fillId="13" borderId="61" xfId="0" applyFont="1" applyFill="1" applyBorder="1" applyAlignment="1">
      <alignment horizontal="center" vertical="center"/>
    </xf>
    <xf numFmtId="0" fontId="54" fillId="13" borderId="62" xfId="0" applyFont="1" applyFill="1" applyBorder="1" applyAlignment="1">
      <alignment horizontal="left" vertical="center" wrapText="1"/>
    </xf>
    <xf numFmtId="0" fontId="56" fillId="0" borderId="0" xfId="0" applyFont="1"/>
    <xf numFmtId="0" fontId="54" fillId="13" borderId="59" xfId="0" applyFont="1" applyFill="1" applyBorder="1" applyAlignment="1">
      <alignment horizontal="center" vertical="center"/>
    </xf>
    <xf numFmtId="0" fontId="57" fillId="13" borderId="60" xfId="0" applyFont="1" applyFill="1" applyBorder="1" applyAlignment="1">
      <alignment horizontal="left" vertical="center" wrapText="1"/>
    </xf>
    <xf numFmtId="0" fontId="52" fillId="13" borderId="60" xfId="0" applyFont="1" applyFill="1" applyBorder="1" applyAlignment="1">
      <alignment horizontal="left" vertical="center" wrapText="1"/>
    </xf>
    <xf numFmtId="0" fontId="57" fillId="13" borderId="60" xfId="0" applyFont="1" applyFill="1" applyBorder="1" applyAlignment="1">
      <alignment horizontal="center" vertical="center" wrapText="1"/>
    </xf>
    <xf numFmtId="0" fontId="57" fillId="13" borderId="57" xfId="0" applyFont="1" applyFill="1" applyBorder="1" applyAlignment="1">
      <alignment horizontal="center" vertical="center" wrapText="1"/>
    </xf>
    <xf numFmtId="0" fontId="57" fillId="13" borderId="52" xfId="0" applyFont="1" applyFill="1" applyBorder="1" applyAlignment="1">
      <alignment horizontal="center" vertical="center" wrapText="1"/>
    </xf>
    <xf numFmtId="0" fontId="54" fillId="13" borderId="61" xfId="0" applyFont="1" applyFill="1" applyBorder="1" applyAlignment="1">
      <alignment horizontal="center" vertical="center"/>
    </xf>
    <xf numFmtId="0" fontId="57" fillId="13" borderId="62" xfId="0" applyFont="1" applyFill="1" applyBorder="1" applyAlignment="1">
      <alignment horizontal="left" vertical="center" wrapText="1"/>
    </xf>
    <xf numFmtId="0" fontId="52" fillId="13" borderId="62" xfId="0" applyFont="1" applyFill="1" applyBorder="1" applyAlignment="1">
      <alignment horizontal="left" vertical="center" wrapText="1"/>
    </xf>
    <xf numFmtId="0" fontId="57" fillId="13" borderId="62" xfId="0" applyFont="1" applyFill="1" applyBorder="1" applyAlignment="1">
      <alignment horizontal="center" vertical="center" wrapText="1"/>
    </xf>
    <xf numFmtId="0" fontId="58" fillId="13" borderId="57" xfId="0" applyFont="1" applyFill="1" applyBorder="1" applyAlignment="1">
      <alignment horizontal="center" vertical="center" wrapText="1"/>
    </xf>
    <xf numFmtId="0" fontId="59" fillId="13" borderId="57" xfId="0" applyFont="1" applyFill="1" applyBorder="1" applyAlignment="1">
      <alignment horizontal="center" vertical="center" wrapText="1"/>
    </xf>
    <xf numFmtId="0" fontId="57" fillId="13" borderId="57" xfId="0" applyFont="1" applyFill="1" applyBorder="1" applyAlignment="1">
      <alignment horizontal="center" vertical="center" wrapText="1"/>
    </xf>
    <xf numFmtId="0" fontId="48" fillId="0" borderId="0" xfId="0" applyFont="1" applyAlignment="1">
      <alignment horizontal="center" vertical="center"/>
    </xf>
    <xf numFmtId="0" fontId="2" fillId="14" borderId="56" xfId="0" applyFont="1" applyFill="1" applyBorder="1" applyAlignment="1">
      <alignment horizontal="center" vertical="center"/>
    </xf>
    <xf numFmtId="0" fontId="55" fillId="14" borderId="58" xfId="0" applyFont="1" applyFill="1" applyBorder="1" applyAlignment="1">
      <alignment horizontal="left" vertical="center" wrapText="1"/>
    </xf>
    <xf numFmtId="0" fontId="55" fillId="14" borderId="57" xfId="0" applyFont="1" applyFill="1" applyBorder="1" applyAlignment="1">
      <alignment horizontal="left" vertical="center" wrapText="1"/>
    </xf>
    <xf numFmtId="0" fontId="60" fillId="14" borderId="57" xfId="0" applyFont="1" applyFill="1" applyBorder="1" applyAlignment="1">
      <alignment horizontal="center" vertical="center" wrapText="1"/>
    </xf>
    <xf numFmtId="0" fontId="61" fillId="14" borderId="57" xfId="0" applyFont="1" applyFill="1" applyBorder="1" applyAlignment="1">
      <alignment horizontal="center" vertical="center" wrapText="1"/>
    </xf>
    <xf numFmtId="0" fontId="62" fillId="14" borderId="57" xfId="0" applyFont="1" applyFill="1" applyBorder="1" applyAlignment="1">
      <alignment horizontal="center" vertical="center" wrapText="1"/>
    </xf>
    <xf numFmtId="0" fontId="48" fillId="0" borderId="0" xfId="0" applyFont="1" applyBorder="1" applyAlignment="1">
      <alignment horizontal="center" vertical="center"/>
    </xf>
    <xf numFmtId="0" fontId="2" fillId="14" borderId="63" xfId="0" applyFont="1" applyFill="1" applyBorder="1" applyAlignment="1">
      <alignment horizontal="center" vertical="center"/>
    </xf>
    <xf numFmtId="0" fontId="55" fillId="14" borderId="64" xfId="0" applyFont="1" applyFill="1" applyBorder="1" applyAlignment="1">
      <alignment horizontal="left" vertical="center" wrapText="1"/>
    </xf>
    <xf numFmtId="0" fontId="55" fillId="14" borderId="65" xfId="0" applyFont="1" applyFill="1" applyBorder="1" applyAlignment="1">
      <alignment horizontal="left" vertical="center" wrapText="1"/>
    </xf>
    <xf numFmtId="0" fontId="60" fillId="14" borderId="65" xfId="0" applyFont="1" applyFill="1" applyBorder="1" applyAlignment="1">
      <alignment horizontal="center" vertical="center" wrapText="1"/>
    </xf>
    <xf numFmtId="0" fontId="61" fillId="14" borderId="65" xfId="0" applyFont="1" applyFill="1" applyBorder="1" applyAlignment="1">
      <alignment horizontal="center" vertical="center" wrapText="1"/>
    </xf>
    <xf numFmtId="0" fontId="62" fillId="14" borderId="65" xfId="0" applyFont="1" applyFill="1" applyBorder="1" applyAlignment="1">
      <alignment horizontal="center" vertical="center" wrapText="1"/>
    </xf>
    <xf numFmtId="0" fontId="48" fillId="0" borderId="0" xfId="0" applyFont="1" applyBorder="1"/>
    <xf numFmtId="0" fontId="2" fillId="0" borderId="61" xfId="0" applyFont="1" applyFill="1" applyBorder="1" applyAlignment="1">
      <alignment horizontal="center" vertical="center"/>
    </xf>
    <xf numFmtId="0" fontId="63" fillId="0" borderId="62" xfId="0" applyFont="1" applyFill="1" applyBorder="1" applyAlignment="1">
      <alignment horizontal="center" vertical="center" wrapText="1"/>
    </xf>
    <xf numFmtId="0" fontId="63" fillId="0" borderId="66" xfId="0" applyFont="1" applyFill="1" applyBorder="1" applyAlignment="1">
      <alignment horizontal="left" vertical="center" wrapText="1"/>
    </xf>
    <xf numFmtId="0" fontId="55" fillId="0" borderId="66" xfId="0" applyFont="1" applyFill="1" applyBorder="1" applyAlignment="1">
      <alignment horizontal="left" vertical="center" wrapText="1"/>
    </xf>
    <xf numFmtId="0" fontId="55" fillId="0" borderId="0" xfId="0" applyFont="1" applyFill="1" applyBorder="1" applyAlignment="1">
      <alignment horizontal="left" vertical="center" wrapText="1"/>
    </xf>
    <xf numFmtId="0" fontId="48" fillId="0" borderId="0" xfId="0" applyFont="1" applyFill="1" applyBorder="1"/>
    <xf numFmtId="0" fontId="49" fillId="12" borderId="66" xfId="0" applyFont="1" applyFill="1" applyBorder="1" applyAlignment="1">
      <alignment vertical="center" wrapText="1"/>
    </xf>
    <xf numFmtId="0" fontId="49" fillId="12" borderId="67" xfId="0" applyFont="1" applyFill="1" applyBorder="1" applyAlignment="1">
      <alignment vertical="center" wrapText="1"/>
    </xf>
    <xf numFmtId="0" fontId="60" fillId="14" borderId="58" xfId="0" applyFont="1" applyFill="1" applyBorder="1" applyAlignment="1">
      <alignment horizontal="left" vertical="center" wrapText="1"/>
    </xf>
    <xf numFmtId="0" fontId="55" fillId="14" borderId="57" xfId="0" applyFont="1" applyFill="1" applyBorder="1" applyAlignment="1">
      <alignment horizontal="center" vertical="center" wrapText="1"/>
    </xf>
    <xf numFmtId="0" fontId="65" fillId="14" borderId="57" xfId="0" applyFont="1" applyFill="1" applyBorder="1" applyAlignment="1">
      <alignment horizontal="center" vertical="center" wrapText="1"/>
    </xf>
    <xf numFmtId="0" fontId="60" fillId="14" borderId="57" xfId="0" applyFont="1" applyFill="1" applyBorder="1" applyAlignment="1">
      <alignment horizontal="left" vertical="center" wrapText="1"/>
    </xf>
    <xf numFmtId="0" fontId="2" fillId="14" borderId="59" xfId="0" applyFont="1" applyFill="1" applyBorder="1" applyAlignment="1">
      <alignment horizontal="center" vertical="center"/>
    </xf>
    <xf numFmtId="0" fontId="60" fillId="14" borderId="60" xfId="0" applyFont="1" applyFill="1" applyBorder="1" applyAlignment="1">
      <alignment horizontal="left" vertical="center" wrapText="1"/>
    </xf>
    <xf numFmtId="0" fontId="55" fillId="14" borderId="68" xfId="0" applyFont="1" applyFill="1" applyBorder="1" applyAlignment="1">
      <alignment horizontal="left" vertical="center" wrapText="1"/>
    </xf>
    <xf numFmtId="0" fontId="55" fillId="14" borderId="68" xfId="0" applyFont="1" applyFill="1" applyBorder="1" applyAlignment="1">
      <alignment horizontal="center" vertical="center" wrapText="1"/>
    </xf>
    <xf numFmtId="0" fontId="61" fillId="14" borderId="68" xfId="0" applyFont="1" applyFill="1" applyBorder="1" applyAlignment="1">
      <alignment horizontal="center" vertical="center" wrapText="1"/>
    </xf>
    <xf numFmtId="0" fontId="62" fillId="14" borderId="68" xfId="0" applyFont="1" applyFill="1" applyBorder="1" applyAlignment="1">
      <alignment horizontal="center" vertical="center" wrapText="1"/>
    </xf>
    <xf numFmtId="0" fontId="60" fillId="14" borderId="68" xfId="0" applyFont="1" applyFill="1" applyBorder="1" applyAlignment="1">
      <alignment horizontal="left" vertical="center" wrapText="1"/>
    </xf>
    <xf numFmtId="0" fontId="48" fillId="0" borderId="69" xfId="0" applyFont="1" applyBorder="1" applyAlignment="1">
      <alignment horizontal="center" vertical="center"/>
    </xf>
    <xf numFmtId="0" fontId="60" fillId="14" borderId="64" xfId="0" applyFont="1" applyFill="1" applyBorder="1" applyAlignment="1">
      <alignment horizontal="left" vertical="center" wrapText="1"/>
    </xf>
    <xf numFmtId="0" fontId="55" fillId="14" borderId="65" xfId="0" applyFont="1" applyFill="1" applyBorder="1" applyAlignment="1">
      <alignment horizontal="center" vertical="center" wrapText="1"/>
    </xf>
    <xf numFmtId="0" fontId="60" fillId="14" borderId="65" xfId="0" applyFont="1" applyFill="1" applyBorder="1" applyAlignment="1">
      <alignment horizontal="left" vertical="center" wrapText="1"/>
    </xf>
    <xf numFmtId="0" fontId="48" fillId="0" borderId="69" xfId="0" applyFont="1" applyBorder="1"/>
    <xf numFmtId="0" fontId="49" fillId="12" borderId="55" xfId="0" applyFont="1" applyFill="1" applyBorder="1" applyAlignment="1">
      <alignment vertical="center" wrapText="1"/>
    </xf>
    <xf numFmtId="0" fontId="49" fillId="12" borderId="0" xfId="0" applyFont="1" applyFill="1" applyBorder="1" applyAlignment="1">
      <alignment vertical="center" wrapText="1"/>
    </xf>
    <xf numFmtId="0" fontId="48" fillId="0" borderId="70" xfId="0" applyFont="1" applyBorder="1" applyAlignment="1">
      <alignment horizontal="center" vertical="center"/>
    </xf>
    <xf numFmtId="0" fontId="67" fillId="14" borderId="65" xfId="0" applyFont="1" applyFill="1" applyBorder="1" applyAlignment="1">
      <alignment horizontal="center" vertical="center" wrapText="1"/>
    </xf>
    <xf numFmtId="0" fontId="48" fillId="0" borderId="70" xfId="0" applyFont="1" applyBorder="1"/>
    <xf numFmtId="0" fontId="49" fillId="12" borderId="55" xfId="0" applyFont="1" applyFill="1" applyBorder="1" applyAlignment="1">
      <alignment vertical="center"/>
    </xf>
    <xf numFmtId="0" fontId="49" fillId="12" borderId="0" xfId="0" applyFont="1" applyFill="1" applyBorder="1" applyAlignment="1">
      <alignment vertical="center"/>
    </xf>
    <xf numFmtId="0" fontId="67" fillId="14" borderId="57" xfId="0" applyFont="1" applyFill="1" applyBorder="1" applyAlignment="1">
      <alignment horizontal="center" vertical="center" wrapText="1"/>
    </xf>
    <xf numFmtId="0" fontId="65" fillId="14" borderId="65" xfId="0" applyFont="1" applyFill="1" applyBorder="1" applyAlignment="1">
      <alignment horizontal="center" vertical="center" wrapText="1"/>
    </xf>
    <xf numFmtId="0" fontId="53" fillId="0" borderId="0" xfId="0" applyFont="1" applyAlignment="1">
      <alignment horizontal="center" vertical="center"/>
    </xf>
    <xf numFmtId="0" fontId="52" fillId="13" borderId="59" xfId="0" applyFont="1" applyFill="1" applyBorder="1" applyAlignment="1">
      <alignment horizontal="center" vertical="center"/>
    </xf>
    <xf numFmtId="0" fontId="53" fillId="0" borderId="0" xfId="0" applyFont="1"/>
    <xf numFmtId="0" fontId="52" fillId="13" borderId="61" xfId="0" applyFont="1" applyFill="1" applyBorder="1" applyAlignment="1">
      <alignment horizontal="center" vertical="center"/>
    </xf>
    <xf numFmtId="0" fontId="55" fillId="14" borderId="57" xfId="0" applyFont="1" applyFill="1" applyBorder="1" applyAlignment="1">
      <alignment horizontal="center" vertical="center" wrapText="1"/>
    </xf>
    <xf numFmtId="0" fontId="55" fillId="14" borderId="52" xfId="0" applyFont="1" applyFill="1" applyBorder="1" applyAlignment="1">
      <alignment horizontal="center" vertical="center" wrapText="1"/>
    </xf>
    <xf numFmtId="0" fontId="55" fillId="14" borderId="56" xfId="0" applyFont="1" applyFill="1" applyBorder="1" applyAlignment="1">
      <alignment horizontal="center" vertical="center" wrapText="1"/>
    </xf>
    <xf numFmtId="0" fontId="55" fillId="14" borderId="57" xfId="0" applyFont="1" applyFill="1" applyBorder="1" applyAlignment="1">
      <alignment vertical="center" wrapText="1"/>
    </xf>
    <xf numFmtId="0" fontId="60" fillId="14" borderId="57" xfId="0" applyFont="1" applyFill="1" applyBorder="1" applyAlignment="1">
      <alignment horizontal="left" vertical="center" wrapText="1"/>
    </xf>
    <xf numFmtId="0" fontId="60" fillId="14" borderId="56" xfId="0" applyFont="1" applyFill="1" applyBorder="1" applyAlignment="1">
      <alignment horizontal="left" vertical="center" wrapText="1"/>
    </xf>
    <xf numFmtId="0" fontId="60" fillId="14" borderId="65" xfId="0" applyFont="1" applyFill="1" applyBorder="1" applyAlignment="1">
      <alignment horizontal="left" vertical="center" wrapText="1"/>
    </xf>
    <xf numFmtId="0" fontId="60" fillId="14" borderId="63" xfId="0" applyFont="1" applyFill="1" applyBorder="1" applyAlignment="1">
      <alignment horizontal="left" vertical="center" wrapText="1"/>
    </xf>
    <xf numFmtId="0" fontId="55" fillId="14" borderId="65" xfId="0" applyFont="1" applyFill="1" applyBorder="1" applyAlignment="1">
      <alignment horizontal="center" vertical="center" wrapText="1"/>
    </xf>
    <xf numFmtId="0" fontId="55" fillId="14" borderId="69" xfId="0" applyFont="1" applyFill="1" applyBorder="1" applyAlignment="1">
      <alignment horizontal="center" vertical="center" wrapText="1"/>
    </xf>
    <xf numFmtId="0" fontId="55" fillId="14" borderId="63" xfId="0" applyFont="1" applyFill="1" applyBorder="1" applyAlignment="1">
      <alignment horizontal="center" vertical="center" wrapText="1"/>
    </xf>
    <xf numFmtId="0" fontId="55" fillId="14" borderId="65" xfId="0" applyFont="1" applyFill="1" applyBorder="1" applyAlignment="1">
      <alignment vertical="center" wrapText="1"/>
    </xf>
    <xf numFmtId="0" fontId="49" fillId="12" borderId="66" xfId="0" applyFont="1" applyFill="1" applyBorder="1" applyAlignment="1">
      <alignment vertical="center"/>
    </xf>
    <xf numFmtId="0" fontId="49" fillId="12" borderId="67" xfId="0" applyFont="1" applyFill="1" applyBorder="1" applyAlignment="1">
      <alignment vertical="center"/>
    </xf>
    <xf numFmtId="0" fontId="60" fillId="13" borderId="57" xfId="0" applyFont="1" applyFill="1" applyBorder="1" applyAlignment="1">
      <alignment horizontal="left" vertical="center" wrapText="1"/>
    </xf>
    <xf numFmtId="0" fontId="60" fillId="13" borderId="52" xfId="0" applyFont="1" applyFill="1" applyBorder="1" applyAlignment="1">
      <alignment horizontal="left" vertical="center" wrapText="1"/>
    </xf>
    <xf numFmtId="0" fontId="60" fillId="13" borderId="56" xfId="0" applyFont="1" applyFill="1" applyBorder="1" applyAlignment="1">
      <alignment horizontal="left" vertical="center" wrapText="1"/>
    </xf>
    <xf numFmtId="0" fontId="51" fillId="0" borderId="0" xfId="0" applyFont="1" applyAlignment="1">
      <alignment horizontal="center" vertical="center"/>
    </xf>
    <xf numFmtId="0" fontId="57" fillId="13" borderId="59" xfId="0" applyFont="1" applyFill="1" applyBorder="1" applyAlignment="1">
      <alignment horizontal="center" vertical="center"/>
    </xf>
    <xf numFmtId="0" fontId="51" fillId="0" borderId="0" xfId="0" applyFont="1"/>
    <xf numFmtId="0" fontId="57" fillId="13" borderId="61" xfId="0" applyFont="1" applyFill="1" applyBorder="1" applyAlignment="1">
      <alignment horizontal="center" vertical="center"/>
    </xf>
    <xf numFmtId="0" fontId="48" fillId="14" borderId="57" xfId="0" applyFont="1" applyFill="1" applyBorder="1" applyAlignment="1">
      <alignment horizontal="left" vertical="center" wrapText="1"/>
    </xf>
    <xf numFmtId="0" fontId="48" fillId="14" borderId="65" xfId="0" applyFont="1" applyFill="1" applyBorder="1" applyAlignment="1">
      <alignment horizontal="left" vertical="center" wrapText="1"/>
    </xf>
    <xf numFmtId="0" fontId="48" fillId="0" borderId="0" xfId="0" applyFont="1" applyAlignment="1">
      <alignment horizontal="center"/>
    </xf>
    <xf numFmtId="0" fontId="2" fillId="0" borderId="0" xfId="0" applyFont="1" applyAlignment="1">
      <alignment horizontal="center"/>
    </xf>
    <xf numFmtId="0" fontId="2" fillId="0" borderId="0" xfId="0" applyFont="1" applyAlignment="1">
      <alignment horizontal="left"/>
    </xf>
    <xf numFmtId="0" fontId="55" fillId="0" borderId="0" xfId="0" applyFont="1" applyAlignment="1">
      <alignment horizontal="center" vertical="center"/>
    </xf>
    <xf numFmtId="0" fontId="63" fillId="0" borderId="0" xfId="0" applyFont="1" applyAlignment="1">
      <alignment horizontal="center" vertical="center"/>
    </xf>
    <xf numFmtId="0" fontId="68" fillId="0" borderId="0" xfId="0" applyFont="1" applyBorder="1" applyAlignment="1">
      <alignment vertical="center"/>
    </xf>
    <xf numFmtId="0" fontId="55" fillId="0" borderId="0" xfId="0" applyFont="1" applyAlignment="1">
      <alignment vertical="center"/>
    </xf>
    <xf numFmtId="0" fontId="68" fillId="0" borderId="0" xfId="0" applyFont="1" applyAlignment="1">
      <alignment horizontal="left" vertical="center"/>
    </xf>
    <xf numFmtId="0" fontId="68" fillId="0" borderId="0" xfId="0" applyFont="1" applyAlignment="1">
      <alignment vertical="center"/>
    </xf>
    <xf numFmtId="0" fontId="55" fillId="0" borderId="0" xfId="0" applyFont="1" applyAlignment="1">
      <alignment horizontal="left" vertical="center"/>
    </xf>
    <xf numFmtId="0" fontId="68" fillId="0" borderId="0" xfId="0" applyFont="1" applyAlignment="1">
      <alignment horizontal="left" vertical="center" wrapText="1"/>
    </xf>
    <xf numFmtId="0" fontId="63" fillId="0" borderId="0" xfId="0" applyFont="1" applyAlignment="1">
      <alignment horizontal="center"/>
    </xf>
    <xf numFmtId="0" fontId="68" fillId="0" borderId="0" xfId="0" applyFont="1" applyAlignment="1">
      <alignment horizontal="left"/>
    </xf>
    <xf numFmtId="0" fontId="69" fillId="0" borderId="0" xfId="0" applyFont="1"/>
    <xf numFmtId="0" fontId="68" fillId="0" borderId="0" xfId="0" applyFont="1"/>
    <xf numFmtId="0" fontId="55" fillId="0" borderId="0" xfId="0" applyFont="1"/>
    <xf numFmtId="0" fontId="44" fillId="0" borderId="0" xfId="0" applyFont="1"/>
    <xf numFmtId="0" fontId="0" fillId="0" borderId="0" xfId="0" applyAlignment="1">
      <alignment horizontal="left" vertical="top"/>
    </xf>
    <xf numFmtId="0" fontId="32" fillId="0" borderId="0" xfId="0" applyFont="1" applyAlignment="1">
      <alignment horizontal="left" vertical="top"/>
    </xf>
    <xf numFmtId="0" fontId="4" fillId="0" borderId="0" xfId="0" applyFont="1" applyAlignment="1">
      <alignment vertical="center"/>
    </xf>
    <xf numFmtId="0" fontId="3" fillId="0" borderId="0" xfId="0" applyFont="1" applyAlignment="1">
      <alignment horizontal="center" vertical="center"/>
    </xf>
    <xf numFmtId="0" fontId="27" fillId="0" borderId="0" xfId="0" applyFont="1" applyAlignment="1">
      <alignment vertical="center"/>
    </xf>
    <xf numFmtId="0" fontId="70" fillId="0" borderId="0" xfId="0" applyFont="1" applyAlignment="1">
      <alignment vertical="center"/>
    </xf>
    <xf numFmtId="0" fontId="34" fillId="0" borderId="0" xfId="0" applyFont="1" applyAlignment="1">
      <alignment vertical="center"/>
    </xf>
    <xf numFmtId="164" fontId="32" fillId="0" borderId="0" xfId="1" applyNumberFormat="1" applyFont="1" applyAlignment="1">
      <alignment horizontal="center"/>
    </xf>
    <xf numFmtId="0" fontId="27" fillId="0" borderId="0" xfId="0" applyFont="1" applyAlignment="1">
      <alignment horizontal="left" vertical="center"/>
    </xf>
    <xf numFmtId="0" fontId="4" fillId="0" borderId="0" xfId="0" applyFont="1" applyAlignment="1">
      <alignment vertical="center" wrapText="1"/>
    </xf>
    <xf numFmtId="0" fontId="34" fillId="0" borderId="0" xfId="0" applyFont="1" applyAlignment="1">
      <alignment vertical="center" wrapText="1"/>
    </xf>
    <xf numFmtId="0" fontId="4" fillId="0" borderId="0" xfId="0" applyFont="1" applyAlignment="1">
      <alignment horizontal="center" vertical="center" wrapText="1"/>
    </xf>
    <xf numFmtId="0" fontId="42" fillId="0" borderId="0" xfId="0" applyFont="1" applyAlignment="1">
      <alignment horizontal="center" vertical="center" wrapText="1"/>
    </xf>
    <xf numFmtId="0" fontId="0" fillId="0" borderId="0" xfId="0" applyFont="1" applyAlignment="1">
      <alignment vertical="top"/>
    </xf>
    <xf numFmtId="0" fontId="4" fillId="0" borderId="0" xfId="0" applyFont="1" applyAlignment="1">
      <alignment vertical="top"/>
    </xf>
    <xf numFmtId="0" fontId="32" fillId="0" borderId="0" xfId="0" applyFont="1" applyAlignment="1">
      <alignment vertical="top"/>
    </xf>
    <xf numFmtId="0" fontId="0" fillId="0" borderId="0" xfId="0" applyFont="1" applyAlignment="1">
      <alignment vertical="top" wrapText="1"/>
    </xf>
    <xf numFmtId="0" fontId="3" fillId="0" borderId="0" xfId="0" applyFont="1" applyAlignment="1">
      <alignment vertical="top"/>
    </xf>
    <xf numFmtId="0" fontId="45" fillId="0" borderId="0" xfId="0" applyFont="1" applyAlignment="1">
      <alignment horizontal="left" vertical="top"/>
    </xf>
    <xf numFmtId="0" fontId="32" fillId="0" borderId="0" xfId="0" applyFont="1" applyFill="1" applyAlignment="1">
      <alignment horizontal="left" vertical="top"/>
    </xf>
    <xf numFmtId="0" fontId="71" fillId="0" borderId="0" xfId="0" applyFont="1" applyAlignment="1">
      <alignment horizontal="left" vertical="center" wrapText="1"/>
    </xf>
    <xf numFmtId="0" fontId="72" fillId="0" borderId="0" xfId="0" applyFont="1" applyAlignment="1">
      <alignment horizontal="left" vertical="top"/>
    </xf>
    <xf numFmtId="0" fontId="48" fillId="0" borderId="0" xfId="0" applyFont="1" applyAlignment="1">
      <alignment horizontal="left" vertical="top"/>
    </xf>
    <xf numFmtId="0" fontId="51" fillId="0" borderId="71" xfId="0" applyFont="1" applyBorder="1" applyAlignment="1">
      <alignment horizontal="left" vertical="center" wrapText="1"/>
    </xf>
    <xf numFmtId="0" fontId="53" fillId="0" borderId="0" xfId="0" applyFont="1" applyAlignment="1">
      <alignment horizontal="left" vertical="top"/>
    </xf>
    <xf numFmtId="0" fontId="73" fillId="3" borderId="64" xfId="0" applyFont="1" applyFill="1" applyBorder="1" applyAlignment="1">
      <alignment horizontal="center" vertical="center" wrapText="1"/>
    </xf>
    <xf numFmtId="0" fontId="73" fillId="3" borderId="64" xfId="0" applyFont="1" applyFill="1" applyBorder="1" applyAlignment="1">
      <alignment horizontal="center" vertical="center"/>
    </xf>
    <xf numFmtId="0" fontId="74" fillId="14" borderId="64" xfId="0" applyFont="1" applyFill="1" applyBorder="1" applyAlignment="1">
      <alignment horizontal="left" vertical="center" wrapText="1"/>
    </xf>
    <xf numFmtId="0" fontId="73" fillId="14" borderId="64" xfId="0" applyFont="1" applyFill="1" applyBorder="1" applyAlignment="1">
      <alignment horizontal="center" vertical="center"/>
    </xf>
    <xf numFmtId="0" fontId="73" fillId="3" borderId="58" xfId="0" applyFont="1" applyFill="1" applyBorder="1" applyAlignment="1">
      <alignment horizontal="center" vertical="center" wrapText="1"/>
    </xf>
    <xf numFmtId="0" fontId="73" fillId="3" borderId="58" xfId="0" applyFont="1" applyFill="1" applyBorder="1" applyAlignment="1">
      <alignment horizontal="center" vertical="center"/>
    </xf>
    <xf numFmtId="0" fontId="74" fillId="14" borderId="58" xfId="0" applyFont="1" applyFill="1" applyBorder="1" applyAlignment="1">
      <alignment horizontal="left" vertical="center" wrapText="1"/>
    </xf>
    <xf numFmtId="0" fontId="73" fillId="14" borderId="58" xfId="0" applyFont="1" applyFill="1" applyBorder="1" applyAlignment="1">
      <alignment horizontal="center" vertical="center"/>
    </xf>
    <xf numFmtId="0" fontId="74" fillId="14" borderId="58" xfId="0" applyFont="1" applyFill="1" applyBorder="1" applyAlignment="1">
      <alignment horizontal="center" vertical="center" wrapText="1"/>
    </xf>
    <xf numFmtId="0" fontId="76" fillId="0" borderId="0" xfId="0" applyFont="1" applyAlignment="1">
      <alignment horizontal="left" vertical="top"/>
    </xf>
    <xf numFmtId="0" fontId="77" fillId="3" borderId="72" xfId="0" applyFont="1" applyFill="1" applyBorder="1" applyAlignment="1">
      <alignment vertical="center" wrapText="1"/>
    </xf>
    <xf numFmtId="0" fontId="77" fillId="3" borderId="72" xfId="0" applyFont="1" applyFill="1" applyBorder="1" applyAlignment="1">
      <alignment horizontal="center" vertical="center" wrapText="1"/>
    </xf>
    <xf numFmtId="0" fontId="77" fillId="3" borderId="72" xfId="0" applyFont="1" applyFill="1" applyBorder="1" applyAlignment="1">
      <alignment horizontal="center" vertical="center" wrapText="1"/>
    </xf>
    <xf numFmtId="0" fontId="43" fillId="10" borderId="0" xfId="0" applyFont="1" applyFill="1" applyBorder="1" applyAlignment="1">
      <alignment horizontal="center" vertical="center" wrapText="1"/>
    </xf>
    <xf numFmtId="0" fontId="78" fillId="10" borderId="0" xfId="0" applyFont="1" applyFill="1" applyAlignment="1">
      <alignment horizontal="center" vertical="center"/>
    </xf>
    <xf numFmtId="0" fontId="0" fillId="0" borderId="0" xfId="0" applyAlignment="1">
      <alignment horizontal="center"/>
    </xf>
    <xf numFmtId="0" fontId="0" fillId="0" borderId="0" xfId="0" applyAlignment="1">
      <alignment horizontal="left" vertical="center"/>
    </xf>
    <xf numFmtId="0" fontId="49" fillId="10" borderId="0" xfId="0" applyFont="1" applyFill="1" applyBorder="1" applyAlignment="1">
      <alignment horizontal="center" vertical="center"/>
    </xf>
    <xf numFmtId="0" fontId="0" fillId="0" borderId="0" xfId="0" applyFill="1" applyAlignment="1">
      <alignment horizontal="left" vertical="center"/>
    </xf>
    <xf numFmtId="0" fontId="49" fillId="0" borderId="73" xfId="0" applyFont="1" applyFill="1" applyBorder="1" applyAlignment="1">
      <alignment horizontal="center" vertical="center"/>
    </xf>
    <xf numFmtId="0" fontId="49" fillId="0" borderId="0" xfId="0" applyFont="1" applyFill="1" applyBorder="1" applyAlignment="1">
      <alignment horizontal="center" vertical="center"/>
    </xf>
    <xf numFmtId="0" fontId="2" fillId="3" borderId="74" xfId="0" applyFont="1" applyFill="1" applyBorder="1" applyAlignment="1">
      <alignment horizontal="center" vertical="center"/>
    </xf>
    <xf numFmtId="0" fontId="24" fillId="13" borderId="74" xfId="0" applyFont="1" applyFill="1" applyBorder="1" applyAlignment="1" applyProtection="1">
      <alignment horizontal="left" vertical="center" shrinkToFit="1"/>
      <protection locked="0"/>
    </xf>
    <xf numFmtId="0" fontId="0" fillId="0" borderId="0" xfId="0" applyAlignment="1">
      <alignment vertical="center"/>
    </xf>
    <xf numFmtId="0" fontId="53" fillId="4" borderId="74" xfId="0" applyNumberFormat="1" applyFont="1" applyFill="1" applyBorder="1" applyAlignment="1">
      <alignment horizontal="center" vertical="center"/>
    </xf>
    <xf numFmtId="165" fontId="79" fillId="3" borderId="74" xfId="0" applyNumberFormat="1" applyFont="1" applyFill="1" applyBorder="1" applyAlignment="1" applyProtection="1">
      <alignment horizontal="center" vertical="center"/>
      <protection locked="0"/>
    </xf>
    <xf numFmtId="0" fontId="0" fillId="0" borderId="0" xfId="0" applyFill="1" applyAlignment="1">
      <alignment vertical="center"/>
    </xf>
    <xf numFmtId="0" fontId="53" fillId="4" borderId="74" xfId="2" applyNumberFormat="1" applyFont="1" applyFill="1" applyBorder="1" applyAlignment="1">
      <alignment horizontal="center" vertical="center"/>
    </xf>
    <xf numFmtId="165" fontId="52" fillId="4" borderId="74" xfId="2" applyNumberFormat="1" applyFont="1" applyFill="1" applyBorder="1" applyAlignment="1">
      <alignment horizontal="center" vertical="center"/>
    </xf>
    <xf numFmtId="44" fontId="9" fillId="0" borderId="0" xfId="2" applyFont="1" applyFill="1" applyAlignment="1">
      <alignment vertical="center"/>
    </xf>
    <xf numFmtId="0" fontId="0" fillId="0" borderId="75" xfId="0" applyBorder="1" applyAlignment="1">
      <alignment vertical="center"/>
    </xf>
    <xf numFmtId="0" fontId="2" fillId="3" borderId="74" xfId="0" applyFont="1" applyFill="1" applyBorder="1" applyAlignment="1">
      <alignment vertical="center"/>
    </xf>
    <xf numFmtId="0" fontId="48" fillId="13" borderId="74" xfId="0" applyFont="1" applyFill="1" applyBorder="1" applyAlignment="1">
      <alignment horizontal="center" vertical="center"/>
    </xf>
    <xf numFmtId="0" fontId="63" fillId="3" borderId="74" xfId="0" applyNumberFormat="1" applyFont="1" applyFill="1" applyBorder="1" applyAlignment="1">
      <alignment horizontal="center" vertical="center"/>
    </xf>
    <xf numFmtId="0" fontId="80" fillId="3" borderId="74" xfId="0" applyFont="1" applyFill="1" applyBorder="1" applyAlignment="1">
      <alignment horizontal="center" vertical="center"/>
    </xf>
    <xf numFmtId="0" fontId="81" fillId="13" borderId="74" xfId="0" applyFont="1" applyFill="1" applyBorder="1" applyAlignment="1" applyProtection="1">
      <alignment horizontal="center" vertical="center"/>
      <protection locked="0"/>
    </xf>
    <xf numFmtId="0" fontId="81" fillId="13" borderId="74" xfId="0" applyFont="1" applyFill="1" applyBorder="1" applyAlignment="1" applyProtection="1">
      <alignment horizontal="left" vertical="center"/>
      <protection locked="0"/>
    </xf>
    <xf numFmtId="0" fontId="4" fillId="13" borderId="74" xfId="0" applyNumberFormat="1" applyFont="1" applyFill="1" applyBorder="1" applyAlignment="1">
      <alignment horizontal="center" vertical="center"/>
    </xf>
    <xf numFmtId="0" fontId="4" fillId="13" borderId="74" xfId="0" applyFont="1" applyFill="1" applyBorder="1" applyAlignment="1">
      <alignment horizontal="center" vertical="center"/>
    </xf>
    <xf numFmtId="165" fontId="44" fillId="13" borderId="74" xfId="0" applyNumberFormat="1" applyFont="1" applyFill="1" applyBorder="1" applyAlignment="1">
      <alignment horizontal="center" vertical="center"/>
    </xf>
    <xf numFmtId="0" fontId="48" fillId="13" borderId="74" xfId="0" applyFont="1" applyFill="1" applyBorder="1" applyAlignment="1">
      <alignment vertical="center"/>
    </xf>
    <xf numFmtId="14" fontId="29" fillId="13" borderId="74" xfId="0" applyNumberFormat="1" applyFont="1" applyFill="1" applyBorder="1" applyAlignment="1">
      <alignment horizontal="center" vertical="center"/>
    </xf>
    <xf numFmtId="0" fontId="0" fillId="0" borderId="0" xfId="0" applyFill="1" applyBorder="1" applyAlignment="1">
      <alignment vertical="center"/>
    </xf>
    <xf numFmtId="14" fontId="29" fillId="0" borderId="0" xfId="0" applyNumberFormat="1" applyFont="1" applyFill="1" applyBorder="1" applyAlignment="1">
      <alignment horizontal="center" vertical="center"/>
    </xf>
    <xf numFmtId="165" fontId="44" fillId="0" borderId="0" xfId="0" applyNumberFormat="1" applyFont="1" applyFill="1" applyBorder="1" applyAlignment="1">
      <alignment horizontal="center" vertical="center"/>
    </xf>
    <xf numFmtId="0" fontId="0" fillId="0" borderId="0" xfId="0" applyBorder="1" applyAlignment="1">
      <alignment vertical="center"/>
    </xf>
    <xf numFmtId="0" fontId="0" fillId="0" borderId="0" xfId="0" applyFont="1" applyBorder="1" applyAlignment="1">
      <alignment vertical="center"/>
    </xf>
    <xf numFmtId="0" fontId="60" fillId="13" borderId="74" xfId="0" applyFont="1" applyFill="1" applyBorder="1" applyAlignment="1">
      <alignment horizontal="left" vertical="center" wrapText="1"/>
    </xf>
    <xf numFmtId="0" fontId="2" fillId="3" borderId="76" xfId="0" applyFont="1" applyFill="1" applyBorder="1" applyAlignment="1">
      <alignment horizontal="center" vertical="center"/>
    </xf>
    <xf numFmtId="49" fontId="81" fillId="13" borderId="74" xfId="0" applyNumberFormat="1" applyFont="1" applyFill="1" applyBorder="1" applyAlignment="1" applyProtection="1">
      <alignment horizontal="left" vertical="center" shrinkToFit="1"/>
      <protection locked="0"/>
    </xf>
    <xf numFmtId="0" fontId="2" fillId="3" borderId="76" xfId="0" applyFont="1" applyFill="1" applyBorder="1" applyAlignment="1">
      <alignment horizontal="center" vertical="center"/>
    </xf>
    <xf numFmtId="0" fontId="68" fillId="0" borderId="76" xfId="0" applyFont="1" applyBorder="1" applyAlignment="1">
      <alignment horizontal="left" vertical="center" wrapText="1"/>
    </xf>
    <xf numFmtId="0" fontId="2" fillId="0" borderId="76" xfId="0" applyFont="1" applyBorder="1" applyAlignment="1">
      <alignment horizontal="center" vertical="center"/>
    </xf>
    <xf numFmtId="0" fontId="68" fillId="4" borderId="76" xfId="0" applyFont="1" applyFill="1" applyBorder="1" applyAlignment="1">
      <alignment horizontal="left" vertical="center" wrapText="1"/>
    </xf>
    <xf numFmtId="0" fontId="2" fillId="4" borderId="76" xfId="0" applyFont="1" applyFill="1" applyBorder="1" applyAlignment="1">
      <alignment horizontal="center" vertical="center"/>
    </xf>
    <xf numFmtId="0" fontId="4" fillId="4" borderId="77" xfId="0" applyFont="1" applyFill="1" applyBorder="1" applyAlignment="1">
      <alignment vertical="center"/>
    </xf>
    <xf numFmtId="0" fontId="0" fillId="4" borderId="78" xfId="0" applyFill="1" applyBorder="1" applyAlignment="1">
      <alignment horizontal="center"/>
    </xf>
    <xf numFmtId="0" fontId="0" fillId="4" borderId="78" xfId="0" applyFill="1" applyBorder="1"/>
    <xf numFmtId="0" fontId="0" fillId="4" borderId="79" xfId="0" applyFill="1" applyBorder="1"/>
    <xf numFmtId="0" fontId="83" fillId="4" borderId="80" xfId="0" applyFont="1" applyFill="1" applyBorder="1" applyAlignment="1">
      <alignment vertical="center"/>
    </xf>
    <xf numFmtId="0" fontId="83" fillId="4" borderId="0" xfId="0" applyFont="1" applyFill="1" applyBorder="1" applyAlignment="1">
      <alignment horizontal="center"/>
    </xf>
    <xf numFmtId="0" fontId="83" fillId="4" borderId="0" xfId="0" applyFont="1" applyFill="1" applyBorder="1"/>
    <xf numFmtId="0" fontId="83" fillId="4" borderId="81" xfId="0" applyFont="1" applyFill="1" applyBorder="1"/>
    <xf numFmtId="0" fontId="83" fillId="4" borderId="80" xfId="0" applyFont="1" applyFill="1" applyBorder="1"/>
    <xf numFmtId="14" fontId="83" fillId="4" borderId="0" xfId="0" applyNumberFormat="1" applyFont="1" applyFill="1" applyBorder="1" applyAlignment="1">
      <alignment horizontal="left"/>
    </xf>
    <xf numFmtId="0" fontId="83" fillId="4" borderId="0" xfId="0" applyFont="1" applyFill="1" applyBorder="1" applyAlignment="1">
      <alignment horizontal="left"/>
    </xf>
    <xf numFmtId="0" fontId="0" fillId="4" borderId="82" xfId="0" applyFill="1" applyBorder="1"/>
    <xf numFmtId="0" fontId="0" fillId="4" borderId="83" xfId="0" applyFill="1" applyBorder="1" applyAlignment="1">
      <alignment horizontal="left"/>
    </xf>
    <xf numFmtId="0" fontId="0" fillId="4" borderId="83" xfId="0" applyFill="1" applyBorder="1"/>
    <xf numFmtId="0" fontId="0" fillId="4" borderId="84" xfId="0" applyFill="1" applyBorder="1"/>
    <xf numFmtId="0" fontId="84" fillId="0" borderId="0" xfId="0" applyFont="1" applyAlignment="1">
      <alignment vertical="center"/>
    </xf>
    <xf numFmtId="0" fontId="49" fillId="3" borderId="85" xfId="0" applyFont="1" applyFill="1" applyBorder="1" applyAlignment="1">
      <alignment horizontal="center" vertical="center"/>
    </xf>
    <xf numFmtId="0" fontId="2" fillId="3" borderId="86" xfId="0" applyFont="1" applyFill="1" applyBorder="1" applyAlignment="1">
      <alignment horizontal="center" vertical="center"/>
    </xf>
    <xf numFmtId="0" fontId="48" fillId="0" borderId="0" xfId="0" applyFont="1" applyBorder="1" applyAlignment="1">
      <alignment horizontal="left" vertical="center"/>
    </xf>
    <xf numFmtId="43" fontId="48" fillId="0" borderId="0" xfId="1" applyNumberFormat="1" applyFont="1" applyBorder="1" applyAlignment="1">
      <alignment horizontal="left" vertical="center"/>
    </xf>
    <xf numFmtId="43" fontId="48" fillId="0" borderId="0" xfId="1" applyNumberFormat="1" applyFont="1" applyBorder="1" applyAlignment="1">
      <alignment horizontal="center" vertical="center"/>
    </xf>
    <xf numFmtId="0" fontId="52" fillId="0" borderId="52" xfId="0" applyFont="1" applyFill="1" applyBorder="1" applyAlignment="1">
      <alignment horizontal="center" vertical="center"/>
    </xf>
    <xf numFmtId="0" fontId="52" fillId="3" borderId="0" xfId="0" applyFont="1" applyFill="1" applyBorder="1" applyAlignment="1">
      <alignment horizontal="center" vertical="center" wrapText="1"/>
    </xf>
    <xf numFmtId="0" fontId="52" fillId="3" borderId="53" xfId="0" applyFont="1" applyFill="1" applyBorder="1" applyAlignment="1">
      <alignment horizontal="center" vertical="center" wrapText="1"/>
    </xf>
    <xf numFmtId="0" fontId="63" fillId="3" borderId="0" xfId="0" applyFont="1" applyFill="1" applyBorder="1" applyAlignment="1">
      <alignment horizontal="center" vertical="center" wrapText="1"/>
    </xf>
    <xf numFmtId="0" fontId="52" fillId="3" borderId="52" xfId="0" applyFont="1" applyFill="1" applyBorder="1" applyAlignment="1">
      <alignment horizontal="center" vertical="center" wrapText="1"/>
    </xf>
    <xf numFmtId="0" fontId="52" fillId="3" borderId="52" xfId="0" applyFont="1" applyFill="1" applyBorder="1" applyAlignment="1">
      <alignment horizontal="center" vertical="center" wrapText="1"/>
    </xf>
    <xf numFmtId="0" fontId="52" fillId="0" borderId="54" xfId="0" applyFont="1" applyFill="1" applyBorder="1" applyAlignment="1">
      <alignment horizontal="left" vertical="center" wrapText="1"/>
    </xf>
    <xf numFmtId="43" fontId="48" fillId="0" borderId="0" xfId="1" applyNumberFormat="1" applyFont="1" applyFill="1" applyBorder="1" applyAlignment="1">
      <alignment horizontal="left" vertical="center"/>
    </xf>
    <xf numFmtId="43" fontId="48" fillId="0" borderId="0" xfId="1" applyNumberFormat="1" applyFont="1" applyFill="1" applyBorder="1" applyAlignment="1">
      <alignment horizontal="center" vertical="center"/>
    </xf>
    <xf numFmtId="0" fontId="50" fillId="0" borderId="52" xfId="0" applyFont="1" applyFill="1" applyBorder="1" applyAlignment="1">
      <alignment horizontal="center" vertical="center"/>
    </xf>
    <xf numFmtId="0" fontId="49" fillId="10" borderId="56" xfId="0" applyFont="1" applyFill="1" applyBorder="1" applyAlignment="1">
      <alignment horizontal="center" vertical="center"/>
    </xf>
    <xf numFmtId="0" fontId="52" fillId="3" borderId="57" xfId="0" applyFont="1" applyFill="1" applyBorder="1" applyAlignment="1">
      <alignment horizontal="left" vertical="center"/>
    </xf>
    <xf numFmtId="1" fontId="2" fillId="3" borderId="57" xfId="0" applyNumberFormat="1" applyFont="1" applyFill="1" applyBorder="1" applyAlignment="1">
      <alignment horizontal="center" vertical="center"/>
    </xf>
    <xf numFmtId="164" fontId="2" fillId="3" borderId="57" xfId="0" applyNumberFormat="1" applyFont="1" applyFill="1" applyBorder="1" applyAlignment="1">
      <alignment horizontal="center" vertical="center"/>
    </xf>
    <xf numFmtId="0" fontId="53" fillId="14" borderId="52" xfId="0" applyFont="1" applyFill="1" applyBorder="1" applyAlignment="1">
      <alignment horizontal="center" vertical="center" wrapText="1"/>
    </xf>
    <xf numFmtId="9" fontId="53" fillId="14" borderId="52" xfId="0" quotePrefix="1" applyNumberFormat="1" applyFont="1" applyFill="1" applyBorder="1" applyAlignment="1">
      <alignment horizontal="center" vertical="center"/>
    </xf>
    <xf numFmtId="0" fontId="53" fillId="0" borderId="1" xfId="0" applyNumberFormat="1" applyFont="1" applyBorder="1" applyAlignment="1">
      <alignment horizontal="center"/>
    </xf>
    <xf numFmtId="0" fontId="2" fillId="14" borderId="58" xfId="0" applyFont="1" applyFill="1" applyBorder="1" applyAlignment="1">
      <alignment horizontal="center" vertical="center" wrapText="1"/>
    </xf>
    <xf numFmtId="2" fontId="68" fillId="14" borderId="58" xfId="0" applyNumberFormat="1" applyFont="1" applyFill="1" applyBorder="1" applyAlignment="1">
      <alignment horizontal="center" vertical="center" wrapText="1"/>
    </xf>
    <xf numFmtId="43" fontId="48" fillId="14" borderId="58" xfId="0" applyNumberFormat="1" applyFont="1" applyFill="1" applyBorder="1" applyAlignment="1">
      <alignment horizontal="center" vertical="center" wrapText="1"/>
    </xf>
    <xf numFmtId="164" fontId="53" fillId="14" borderId="69" xfId="1" applyNumberFormat="1" applyFont="1" applyFill="1" applyBorder="1" applyAlignment="1">
      <alignment horizontal="center" vertical="center" wrapText="1"/>
    </xf>
    <xf numFmtId="0" fontId="53" fillId="14" borderId="69" xfId="1" quotePrefix="1" applyNumberFormat="1" applyFont="1" applyFill="1" applyBorder="1" applyAlignment="1">
      <alignment horizontal="center" vertical="center"/>
    </xf>
    <xf numFmtId="0" fontId="2" fillId="0" borderId="56" xfId="0" applyFont="1" applyFill="1" applyBorder="1" applyAlignment="1">
      <alignment horizontal="center" vertical="center" wrapText="1"/>
    </xf>
    <xf numFmtId="2" fontId="68" fillId="0" borderId="66" xfId="0" applyNumberFormat="1" applyFont="1" applyFill="1" applyBorder="1" applyAlignment="1">
      <alignment horizontal="center" vertical="center" wrapText="1"/>
    </xf>
    <xf numFmtId="43" fontId="48" fillId="0" borderId="66" xfId="0" applyNumberFormat="1" applyFont="1" applyFill="1" applyBorder="1" applyAlignment="1">
      <alignment horizontal="center" vertical="center" wrapText="1"/>
    </xf>
    <xf numFmtId="0" fontId="52" fillId="3" borderId="66" xfId="0" applyFont="1" applyFill="1" applyBorder="1" applyAlignment="1">
      <alignment horizontal="left" vertical="center" wrapText="1"/>
    </xf>
    <xf numFmtId="1" fontId="2" fillId="3" borderId="66" xfId="0" applyNumberFormat="1" applyFont="1" applyFill="1" applyBorder="1" applyAlignment="1">
      <alignment horizontal="center" vertical="center" wrapText="1"/>
    </xf>
    <xf numFmtId="164" fontId="2" fillId="3" borderId="66" xfId="0" applyNumberFormat="1" applyFont="1" applyFill="1" applyBorder="1" applyAlignment="1">
      <alignment horizontal="center" vertical="center" wrapText="1"/>
    </xf>
    <xf numFmtId="0" fontId="52" fillId="3" borderId="55" xfId="0" applyFont="1" applyFill="1" applyBorder="1" applyAlignment="1">
      <alignment horizontal="left" vertical="center" wrapText="1"/>
    </xf>
    <xf numFmtId="1" fontId="2" fillId="3" borderId="55" xfId="0" applyNumberFormat="1" applyFont="1" applyFill="1" applyBorder="1" applyAlignment="1">
      <alignment horizontal="center" vertical="center" wrapText="1"/>
    </xf>
    <xf numFmtId="164" fontId="2" fillId="3" borderId="55" xfId="0" applyNumberFormat="1" applyFont="1" applyFill="1" applyBorder="1" applyAlignment="1">
      <alignment horizontal="center" vertical="center" wrapText="1"/>
    </xf>
    <xf numFmtId="0" fontId="52" fillId="3" borderId="55" xfId="0" applyFont="1" applyFill="1" applyBorder="1" applyAlignment="1">
      <alignment horizontal="left" vertical="center"/>
    </xf>
    <xf numFmtId="1" fontId="2" fillId="3" borderId="55" xfId="0" applyNumberFormat="1" applyFont="1" applyFill="1" applyBorder="1" applyAlignment="1">
      <alignment horizontal="center" vertical="center"/>
    </xf>
    <xf numFmtId="164" fontId="2" fillId="3" borderId="55" xfId="0" applyNumberFormat="1" applyFont="1" applyFill="1" applyBorder="1" applyAlignment="1">
      <alignment horizontal="center" vertical="center"/>
    </xf>
    <xf numFmtId="43" fontId="85" fillId="14" borderId="58" xfId="0" quotePrefix="1" applyNumberFormat="1" applyFont="1" applyFill="1" applyBorder="1" applyAlignment="1">
      <alignment horizontal="left" vertical="center" wrapText="1"/>
    </xf>
    <xf numFmtId="0" fontId="52" fillId="3" borderId="66" xfId="0" applyFont="1" applyFill="1" applyBorder="1" applyAlignment="1">
      <alignment horizontal="left" vertical="center"/>
    </xf>
    <xf numFmtId="1" fontId="2" fillId="3" borderId="66" xfId="0" applyNumberFormat="1" applyFont="1" applyFill="1" applyBorder="1" applyAlignment="1">
      <alignment horizontal="center" vertical="center"/>
    </xf>
    <xf numFmtId="164" fontId="2" fillId="3" borderId="66" xfId="0" applyNumberFormat="1" applyFont="1" applyFill="1" applyBorder="1" applyAlignment="1">
      <alignment horizontal="center" vertical="center"/>
    </xf>
    <xf numFmtId="0" fontId="48" fillId="0" borderId="87" xfId="0" applyFont="1" applyBorder="1" applyAlignment="1">
      <alignment horizontal="center" vertical="center"/>
    </xf>
    <xf numFmtId="0" fontId="48" fillId="0" borderId="87" xfId="0" applyFont="1" applyBorder="1" applyAlignment="1">
      <alignment horizontal="left" vertical="center"/>
    </xf>
    <xf numFmtId="0" fontId="2" fillId="3" borderId="69" xfId="0" applyFont="1" applyFill="1" applyBorder="1" applyAlignment="1">
      <alignment horizontal="center" vertical="center"/>
    </xf>
    <xf numFmtId="0" fontId="2" fillId="3" borderId="69" xfId="0" applyNumberFormat="1" applyFont="1" applyFill="1" applyBorder="1" applyAlignment="1">
      <alignment horizontal="center" vertical="center"/>
    </xf>
    <xf numFmtId="164" fontId="2" fillId="3" borderId="69" xfId="0" applyNumberFormat="1" applyFont="1" applyFill="1" applyBorder="1" applyAlignment="1">
      <alignment horizontal="center" vertical="center"/>
    </xf>
    <xf numFmtId="0" fontId="2" fillId="0" borderId="0" xfId="0" applyFont="1"/>
    <xf numFmtId="0" fontId="2" fillId="0" borderId="0" xfId="0" applyFont="1" applyFill="1" applyBorder="1" applyAlignment="1">
      <alignment horizontal="left" vertical="center"/>
    </xf>
    <xf numFmtId="164" fontId="2" fillId="0" borderId="0" xfId="0" applyNumberFormat="1" applyFont="1" applyFill="1" applyBorder="1" applyAlignment="1">
      <alignment horizontal="left" vertical="center"/>
    </xf>
    <xf numFmtId="164" fontId="2" fillId="0" borderId="0" xfId="0" applyNumberFormat="1" applyFont="1" applyFill="1" applyBorder="1" applyAlignment="1">
      <alignment horizontal="center" vertical="center"/>
    </xf>
    <xf numFmtId="0" fontId="2" fillId="0" borderId="0" xfId="0" applyFont="1" applyFill="1"/>
    <xf numFmtId="0" fontId="2" fillId="0" borderId="0" xfId="0" applyFont="1" applyAlignment="1">
      <alignment horizontal="left" vertical="center"/>
    </xf>
    <xf numFmtId="0" fontId="48" fillId="0" borderId="0" xfId="0" applyFont="1" applyAlignment="1">
      <alignment horizontal="left" vertical="center"/>
    </xf>
    <xf numFmtId="43" fontId="48" fillId="0" borderId="0" xfId="1" applyNumberFormat="1" applyFont="1" applyAlignment="1">
      <alignment horizontal="left" vertical="center"/>
    </xf>
    <xf numFmtId="43" fontId="48" fillId="0" borderId="0" xfId="1" applyNumberFormat="1" applyFont="1" applyAlignment="1">
      <alignment horizontal="center" vertical="center"/>
    </xf>
    <xf numFmtId="0" fontId="63" fillId="0" borderId="0" xfId="0" applyFont="1" applyAlignment="1">
      <alignment horizontal="right" vertical="center"/>
    </xf>
    <xf numFmtId="0" fontId="68" fillId="0" borderId="0" xfId="0" applyFont="1" applyBorder="1" applyAlignment="1">
      <alignment horizontal="left" vertical="center"/>
    </xf>
    <xf numFmtId="0" fontId="63" fillId="0" borderId="70" xfId="0" applyFont="1" applyBorder="1" applyAlignment="1">
      <alignment horizontal="right" vertical="center"/>
    </xf>
    <xf numFmtId="0" fontId="55" fillId="0" borderId="70" xfId="0" applyFont="1" applyBorder="1" applyAlignment="1">
      <alignment horizontal="left" vertical="center"/>
    </xf>
    <xf numFmtId="43" fontId="48" fillId="0" borderId="70" xfId="1" applyNumberFormat="1" applyFont="1" applyBorder="1" applyAlignment="1">
      <alignment horizontal="left" vertical="center"/>
    </xf>
    <xf numFmtId="43" fontId="48" fillId="0" borderId="70" xfId="1" applyNumberFormat="1" applyFont="1" applyBorder="1" applyAlignment="1">
      <alignment horizontal="center" vertical="center"/>
    </xf>
    <xf numFmtId="0" fontId="30" fillId="0" borderId="0" xfId="0" applyFont="1" applyAlignment="1">
      <alignment horizontal="center" vertical="center"/>
    </xf>
    <xf numFmtId="0" fontId="22" fillId="0" borderId="0" xfId="0" applyFont="1" applyAlignment="1">
      <alignment horizontal="left" vertical="center"/>
    </xf>
    <xf numFmtId="43" fontId="32" fillId="0" borderId="0" xfId="1" applyNumberFormat="1" applyFont="1" applyAlignment="1">
      <alignment horizontal="left" vertical="center"/>
    </xf>
    <xf numFmtId="43" fontId="32" fillId="0" borderId="0" xfId="1" applyNumberFormat="1" applyFont="1" applyAlignment="1">
      <alignment horizontal="center" vertical="center"/>
    </xf>
    <xf numFmtId="0" fontId="22" fillId="0" borderId="0" xfId="0" applyFont="1"/>
    <xf numFmtId="0" fontId="5" fillId="0" borderId="0" xfId="0" applyFont="1"/>
    <xf numFmtId="0" fontId="0" fillId="0" borderId="0" xfId="0" applyFont="1" applyAlignment="1">
      <alignment horizontal="left" vertical="center"/>
    </xf>
    <xf numFmtId="43" fontId="1" fillId="0" borderId="0" xfId="1" applyNumberFormat="1" applyFont="1" applyAlignment="1">
      <alignment horizontal="left" vertical="center"/>
    </xf>
    <xf numFmtId="43" fontId="1" fillId="0" borderId="0" xfId="1" applyNumberFormat="1" applyFont="1" applyAlignment="1">
      <alignment horizontal="center" vertical="center"/>
    </xf>
  </cellXfs>
  <cellStyles count="5">
    <cellStyle name="Moeda" xfId="2" builtinId="4"/>
    <cellStyle name="Moeda 2" xfId="3"/>
    <cellStyle name="Normal" xfId="0" builtinId="0"/>
    <cellStyle name="Separador de milhares" xfId="1" builtinId="3"/>
    <cellStyle name="Vírgula 2" xfId="4"/>
  </cellStyles>
  <dxfs count="171">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000"/>
        </patternFill>
      </fill>
    </dxf>
    <dxf>
      <fill>
        <patternFill>
          <bgColor rgb="FFFF7C8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7C8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8" tint="0.79998168889431442"/>
        </patternFill>
      </fill>
    </dxf>
    <dxf>
      <fill>
        <patternFill>
          <bgColor rgb="FFFFC00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C00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C000"/>
        </patternFill>
      </fill>
    </dxf>
    <dxf>
      <fill>
        <patternFill>
          <bgColor theme="8"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8" tint="0.79998168889431442"/>
        </patternFill>
      </fill>
    </dxf>
    <dxf>
      <fill>
        <patternFill>
          <bgColor theme="8" tint="0.79998168889431442"/>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C66"/>
        </patternFill>
      </fill>
    </dxf>
    <dxf>
      <fill>
        <patternFill patternType="none">
          <bgColor auto="1"/>
        </patternFill>
      </fill>
    </dxf>
    <dxf>
      <fill>
        <patternFill>
          <bgColor rgb="FFFFCC66"/>
        </patternFill>
      </fill>
    </dxf>
    <dxf>
      <fill>
        <patternFill patternType="none">
          <bgColor auto="1"/>
        </patternFill>
      </fill>
    </dxf>
    <dxf>
      <fill>
        <patternFill>
          <bgColor rgb="FFFFCC66"/>
        </patternFill>
      </fill>
    </dxf>
    <dxf>
      <fill>
        <patternFill patternType="none">
          <bgColor auto="1"/>
        </patternFill>
      </fill>
    </dxf>
    <dxf>
      <fill>
        <patternFill>
          <bgColor rgb="FFFFCC66"/>
        </patternFill>
      </fill>
    </dxf>
    <dxf>
      <fill>
        <patternFill patternType="none">
          <bgColor auto="1"/>
        </patternFill>
      </fill>
    </dxf>
    <dxf>
      <fill>
        <patternFill>
          <bgColor rgb="FFFFCC66"/>
        </patternFill>
      </fill>
    </dxf>
    <dxf>
      <fill>
        <patternFill patternType="none">
          <bgColor auto="1"/>
        </patternFill>
      </fill>
    </dxf>
    <dxf>
      <fill>
        <patternFill>
          <bgColor rgb="FFFFCC66"/>
        </patternFill>
      </fill>
    </dxf>
    <dxf>
      <fill>
        <patternFill patternType="none">
          <bgColor auto="1"/>
        </patternFill>
      </fill>
    </dxf>
    <dxf>
      <fill>
        <patternFill>
          <bgColor theme="8" tint="0.79998168889431442"/>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GB_Comit&#234;sBacia/PROCOMIT&#202;S/PROCOMIT&#202;S_Oficina_PR.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I"/>
      <sheetName val="Componentes"/>
      <sheetName val="Níveis"/>
      <sheetName val="PesosInd"/>
      <sheetName val="CBH1"/>
      <sheetName val="CBH2"/>
      <sheetName val="CBH3"/>
      <sheetName val="CBH4"/>
      <sheetName val="CBH5"/>
      <sheetName val="CBH6"/>
      <sheetName val="CBH7"/>
      <sheetName val="CBH8"/>
      <sheetName val="Sintese Estado (diagnóstico)"/>
      <sheetName val="Sintese Estado (certificação)"/>
      <sheetName val="Instrucoes Preenchimento"/>
    </sheetNames>
    <sheetDataSet>
      <sheetData sheetId="0">
        <row r="7">
          <cell r="C7" t="str">
            <v>PR</v>
          </cell>
        </row>
        <row r="10">
          <cell r="C10">
            <v>2019</v>
          </cell>
        </row>
        <row r="13">
          <cell r="B13">
            <v>1</v>
          </cell>
          <cell r="C13" t="str">
            <v>CBH do Alto Iguaçu e Afluentes do Alto Ribeira</v>
          </cell>
        </row>
        <row r="14">
          <cell r="B14">
            <v>2</v>
          </cell>
          <cell r="C14" t="str">
            <v>CBH do Rio Tibagi</v>
          </cell>
        </row>
        <row r="15">
          <cell r="B15">
            <v>3</v>
          </cell>
          <cell r="C15" t="str">
            <v>CBH do Rio Jordão</v>
          </cell>
        </row>
        <row r="16">
          <cell r="B16">
            <v>4</v>
          </cell>
          <cell r="C16" t="str">
            <v>CBH Paraná 3</v>
          </cell>
        </row>
        <row r="17">
          <cell r="B17">
            <v>5</v>
          </cell>
          <cell r="C17" t="str">
            <v>CBH do Pirapó, Paranapanema 3 e Paranapanema 4- PIRAPONEMA</v>
          </cell>
        </row>
        <row r="18">
          <cell r="B18">
            <v>6</v>
          </cell>
          <cell r="C18" t="str">
            <v>CBH dos Rios Cinzas, Itararé, Paranapanema 1 e 2 - Norte Pioneiro</v>
          </cell>
        </row>
        <row r="19">
          <cell r="B19">
            <v>7</v>
          </cell>
          <cell r="C19" t="str">
            <v>CBH do Baixo Ivaí e Paraná 1</v>
          </cell>
        </row>
        <row r="20">
          <cell r="B20">
            <v>8</v>
          </cell>
          <cell r="C20" t="str">
            <v>CBH Litorânea</v>
          </cell>
        </row>
      </sheetData>
      <sheetData sheetId="1">
        <row r="7">
          <cell r="B7" t="str">
            <v>I</v>
          </cell>
          <cell r="C7" t="str">
            <v>Funcionamento</v>
          </cell>
        </row>
        <row r="11">
          <cell r="G11" t="str">
            <v>Metas requeridas conforme Nível de Implementação</v>
          </cell>
        </row>
        <row r="12">
          <cell r="G12" t="str">
            <v>N1i</v>
          </cell>
          <cell r="H12" t="str">
            <v>N2i</v>
          </cell>
          <cell r="I12" t="str">
            <v>N3i</v>
          </cell>
          <cell r="J12" t="str">
            <v>N4i</v>
          </cell>
          <cell r="K12" t="str">
            <v>N5i</v>
          </cell>
        </row>
        <row r="13">
          <cell r="B13" t="str">
            <v>I.1</v>
          </cell>
          <cell r="C13" t="str">
            <v>Aprovação do Quadro de Indicadores e Metas</v>
          </cell>
          <cell r="D13" t="str">
            <v>Negociação com os comitês e aprovação do Quadro de Indicadores e Metas pelo Conselho Estadual, como requisito parcial para a contratação</v>
          </cell>
          <cell r="F13" t="str">
            <v>CERH</v>
          </cell>
          <cell r="G13" t="str">
            <v>O</v>
          </cell>
          <cell r="H13" t="str">
            <v>O</v>
          </cell>
          <cell r="I13" t="str">
            <v>O</v>
          </cell>
          <cell r="J13" t="str">
            <v>O</v>
          </cell>
          <cell r="K13" t="str">
            <v>O</v>
          </cell>
          <cell r="L13" t="str">
            <v>N1</v>
          </cell>
          <cell r="M13" t="str">
            <v>N1</v>
          </cell>
          <cell r="N13" t="str">
            <v>N1</v>
          </cell>
          <cell r="O13" t="str">
            <v>N1</v>
          </cell>
          <cell r="P13" t="str">
            <v>N1</v>
          </cell>
          <cell r="Q13" t="str">
            <v>N1</v>
          </cell>
          <cell r="R13" t="str">
            <v>pré-requisito para a contratação / obrigatória</v>
          </cell>
        </row>
        <row r="14">
          <cell r="B14" t="str">
            <v>I.2</v>
          </cell>
          <cell r="C14" t="str">
            <v xml:space="preserve">Instrumento formal de criação </v>
          </cell>
          <cell r="D14" t="str">
            <v>Comitê formalmente criado, em conformidade com os normativos do SEGREH</v>
          </cell>
          <cell r="F14" t="str">
            <v>EE</v>
          </cell>
          <cell r="G14" t="str">
            <v>O</v>
          </cell>
          <cell r="H14" t="str">
            <v>O</v>
          </cell>
          <cell r="I14" t="str">
            <v>O</v>
          </cell>
          <cell r="J14" t="str">
            <v>O</v>
          </cell>
          <cell r="K14" t="str">
            <v>O</v>
          </cell>
          <cell r="L14" t="str">
            <v>N1</v>
          </cell>
          <cell r="M14" t="str">
            <v>N1</v>
          </cell>
          <cell r="N14" t="str">
            <v>N1</v>
          </cell>
          <cell r="O14" t="str">
            <v>N1</v>
          </cell>
          <cell r="P14" t="str">
            <v>N1</v>
          </cell>
          <cell r="Q14" t="str">
            <v>N1</v>
          </cell>
          <cell r="R14" t="str">
            <v>pré-requisito para a contratação / obrigatória / aferida em todos os ciclos</v>
          </cell>
        </row>
        <row r="15">
          <cell r="B15" t="str">
            <v>I.3</v>
          </cell>
          <cell r="C15" t="str">
            <v>Regimento Interno</v>
          </cell>
          <cell r="D15" t="str">
            <v>Regimento Interno elaborado e aprovado pelo comitê, em conformidade com a norma estadual pertinente</v>
          </cell>
          <cell r="F15" t="str">
            <v>Comitê</v>
          </cell>
          <cell r="H15" t="str">
            <v>O</v>
          </cell>
          <cell r="I15" t="str">
            <v>O</v>
          </cell>
          <cell r="J15" t="str">
            <v>O</v>
          </cell>
          <cell r="K15" t="str">
            <v>O</v>
          </cell>
          <cell r="M15" t="str">
            <v>N1</v>
          </cell>
          <cell r="N15" t="str">
            <v>N1</v>
          </cell>
          <cell r="O15" t="str">
            <v>N1</v>
          </cell>
          <cell r="P15" t="str">
            <v>N1</v>
          </cell>
          <cell r="Q15" t="str">
            <v>N1</v>
          </cell>
          <cell r="R15" t="str">
            <v>obrigatória / aferida em todos os ciclos</v>
          </cell>
        </row>
        <row r="16">
          <cell r="B16" t="str">
            <v>I.4</v>
          </cell>
          <cell r="C16" t="str">
            <v>Mandatos e processos eleitorais</v>
          </cell>
          <cell r="D16" t="str">
            <v>Processos eleitorais realizados tempestivamente e os mandatos encontram-se vigentes, conforme previsão regimental ou norma estadual pertinente</v>
          </cell>
          <cell r="F16" t="str">
            <v>Comitê</v>
          </cell>
          <cell r="H16" t="str">
            <v>O</v>
          </cell>
          <cell r="I16" t="str">
            <v>O</v>
          </cell>
          <cell r="J16" t="str">
            <v>O</v>
          </cell>
          <cell r="K16" t="str">
            <v>O</v>
          </cell>
          <cell r="M16" t="str">
            <v>N1</v>
          </cell>
          <cell r="N16" t="str">
            <v>N1</v>
          </cell>
          <cell r="O16" t="str">
            <v>N1</v>
          </cell>
          <cell r="P16" t="str">
            <v>N1</v>
          </cell>
          <cell r="Q16" t="str">
            <v>N1</v>
          </cell>
          <cell r="R16" t="str">
            <v>obrigatória / aferida em todos os ciclos</v>
          </cell>
        </row>
        <row r="17">
          <cell r="B17" t="str">
            <v>I.5</v>
          </cell>
          <cell r="C17" t="str">
            <v>Reuniões ordinárias</v>
          </cell>
          <cell r="D17" t="str">
            <v>Reuniões ordinárias realizadas conforme previsão regimental ou norma estadual pertinente</v>
          </cell>
          <cell r="F17" t="str">
            <v>Comitê</v>
          </cell>
          <cell r="I17" t="str">
            <v>O</v>
          </cell>
          <cell r="J17" t="str">
            <v>O</v>
          </cell>
          <cell r="K17" t="str">
            <v>O</v>
          </cell>
          <cell r="M17" t="str">
            <v>N2</v>
          </cell>
          <cell r="N17" t="str">
            <v>N1</v>
          </cell>
          <cell r="O17" t="str">
            <v>N1</v>
          </cell>
          <cell r="P17" t="str">
            <v>N1</v>
          </cell>
          <cell r="Q17" t="str">
            <v>N1</v>
          </cell>
          <cell r="R17" t="str">
            <v>obrigatória  / aferida em todos os ciclos (aferida a partir do Ano 2, para Comitê de condiçao inicial "N1") / admite cumprimento parcial (indicar % de atendimento)</v>
          </cell>
        </row>
        <row r="18">
          <cell r="B18" t="str">
            <v>I.6</v>
          </cell>
          <cell r="C18" t="str">
            <v>Quórum</v>
          </cell>
          <cell r="D18" t="str">
            <v>Quórum mínimo regimental alcançado nas reuniões ordinárias</v>
          </cell>
          <cell r="F18" t="str">
            <v>Comitê</v>
          </cell>
          <cell r="I18" t="str">
            <v>O</v>
          </cell>
          <cell r="J18" t="str">
            <v>O</v>
          </cell>
          <cell r="K18" t="str">
            <v>O</v>
          </cell>
          <cell r="M18" t="str">
            <v>N2</v>
          </cell>
          <cell r="N18" t="str">
            <v>N1</v>
          </cell>
          <cell r="O18" t="str">
            <v>N1</v>
          </cell>
          <cell r="P18" t="str">
            <v>N1</v>
          </cell>
          <cell r="Q18" t="str">
            <v>N1</v>
          </cell>
          <cell r="R18" t="str">
            <v>obrigatória  / aferida em todos os ciclos (aferida a partir do Ano 2, para Comitê de condiçao inicial "N1") / admite cumprimento parcial (indicar % de atendimento)</v>
          </cell>
        </row>
        <row r="19">
          <cell r="B19" t="str">
            <v>I.7</v>
          </cell>
          <cell r="C19" t="str">
            <v>Conformidade Documental</v>
          </cell>
          <cell r="D19" t="str">
            <v>Convocações para reuniões (ordinárias e extraordinárias) realizadas com a antecedência regimental prevista, além de atas elaboradas e aprovadas tempestivamente</v>
          </cell>
          <cell r="F19" t="str">
            <v>Comitê</v>
          </cell>
          <cell r="I19" t="str">
            <v>O</v>
          </cell>
          <cell r="J19" t="str">
            <v>O</v>
          </cell>
          <cell r="K19" t="str">
            <v>O</v>
          </cell>
          <cell r="M19" t="str">
            <v>N2</v>
          </cell>
          <cell r="N19" t="str">
            <v>N1</v>
          </cell>
          <cell r="O19" t="str">
            <v>N1</v>
          </cell>
          <cell r="P19" t="str">
            <v>N1</v>
          </cell>
          <cell r="Q19" t="str">
            <v>N1</v>
          </cell>
          <cell r="R19" t="str">
            <v>obrigatória  / aferida em todos os ciclos (aferida a partir do Ano 2, para Comitê de condiçao inicial "N1") / admite cumprimento parcial (indicar % de atendimento)</v>
          </cell>
        </row>
        <row r="20">
          <cell r="B20" t="str">
            <v>I.8</v>
          </cell>
          <cell r="C20" t="str">
            <v>Plano de Trabalho e Relatório de Atividades</v>
          </cell>
          <cell r="D20" t="str">
            <v>Plano de trabalho anual aprovado até a primeira reunião do ano corrente. Relatório anual de atividades do ano anterior aprovado na primeira reunião do ano seguinte.</v>
          </cell>
          <cell r="F20" t="str">
            <v>Comitê</v>
          </cell>
          <cell r="I20" t="str">
            <v>O</v>
          </cell>
          <cell r="J20" t="str">
            <v>O</v>
          </cell>
          <cell r="K20" t="str">
            <v>O</v>
          </cell>
          <cell r="M20" t="str">
            <v>N2</v>
          </cell>
          <cell r="N20" t="str">
            <v>N1</v>
          </cell>
          <cell r="O20" t="str">
            <v>N1</v>
          </cell>
          <cell r="P20" t="str">
            <v>N1</v>
          </cell>
          <cell r="Q20" t="str">
            <v>N1</v>
          </cell>
          <cell r="R20" t="str">
            <v>obrigatória  / aferida em todos os ciclos (aferida a partir do Ano 2, para Comitê de condiçao inicial "N1") / admite cumprimento parcial (indicar % de atendimento)</v>
          </cell>
        </row>
        <row r="21">
          <cell r="B21" t="str">
            <v>I.9</v>
          </cell>
          <cell r="C21" t="str">
            <v>Apoio técnico e logístico</v>
          </cell>
          <cell r="D21" t="str">
            <v>Órgão/Entidade Estadual provê, ao Comitê, os apoios técnico e logístico necessários ao cumprimento das metas</v>
          </cell>
          <cell r="F21" t="str">
            <v>EE</v>
          </cell>
          <cell r="G21" t="str">
            <v>O</v>
          </cell>
          <cell r="H21" t="str">
            <v>O</v>
          </cell>
          <cell r="I21" t="str">
            <v>O</v>
          </cell>
          <cell r="J21" t="str">
            <v>O</v>
          </cell>
          <cell r="K21" t="str">
            <v>O</v>
          </cell>
          <cell r="M21" t="str">
            <v>N1</v>
          </cell>
          <cell r="N21" t="str">
            <v>N1</v>
          </cell>
          <cell r="O21" t="str">
            <v>N1</v>
          </cell>
          <cell r="P21" t="str">
            <v>N1</v>
          </cell>
          <cell r="Q21" t="str">
            <v>N1</v>
          </cell>
          <cell r="R21" t="str">
            <v>obrigatória / aferida em todos os ciclos</v>
          </cell>
        </row>
        <row r="23">
          <cell r="B23" t="str">
            <v>II</v>
          </cell>
          <cell r="C23" t="str">
            <v>Capacitação</v>
          </cell>
        </row>
        <row r="29">
          <cell r="B29" t="str">
            <v>II.1</v>
          </cell>
          <cell r="C29" t="str">
            <v>Capacitação de membros novos</v>
          </cell>
          <cell r="D29" t="str">
            <v>Em até 120 dias após a posse de novos membros no Comitê promove-se ação de capacitação, contemplando temática compatível com o nivel de implementaçao da gestão de recursos hídricos na respectiva bacia e carga horária mínima de 16h.</v>
          </cell>
          <cell r="F29" t="str">
            <v>EE e/ou Comitê (informar)</v>
          </cell>
          <cell r="H29" t="str">
            <v>O</v>
          </cell>
          <cell r="I29" t="str">
            <v>O</v>
          </cell>
          <cell r="J29" t="str">
            <v>O</v>
          </cell>
          <cell r="K29" t="str">
            <v>O</v>
          </cell>
          <cell r="M29" t="str">
            <v>N2</v>
          </cell>
          <cell r="N29" t="str">
            <v>N1</v>
          </cell>
          <cell r="O29" t="str">
            <v>N1</v>
          </cell>
          <cell r="P29" t="str">
            <v>N1</v>
          </cell>
          <cell r="Q29" t="str">
            <v>N1</v>
          </cell>
          <cell r="R29" t="str">
            <v>obrigatória  / aferida em todos os ciclos, quando requerida  (a partir do Ano 2, para Comitê de condiçao inicial "N1") / admite cumprimento parcial ( indicar % de atendimento)</v>
          </cell>
        </row>
        <row r="30">
          <cell r="B30" t="str">
            <v>II.2</v>
          </cell>
          <cell r="C30" t="str">
            <v>Plano de Capacitação (aprovação/revisão)</v>
          </cell>
          <cell r="D30" t="str">
            <v>Plano de Capacitação específico, baseado em competências, elaborado para o Comitê de acordo com as suas necessidades e peculiaridades, aprovado e vigente. (o Plano de Cap. deverá ser revisado ou validado a cada ciclo)</v>
          </cell>
          <cell r="F30" t="str">
            <v>EE e/ou Comitê (informar)</v>
          </cell>
          <cell r="I30" t="str">
            <v>O</v>
          </cell>
          <cell r="J30" t="str">
            <v>O</v>
          </cell>
          <cell r="K30" t="str">
            <v>O</v>
          </cell>
          <cell r="N30" t="str">
            <v>N2</v>
          </cell>
          <cell r="O30" t="str">
            <v>N1</v>
          </cell>
          <cell r="P30" t="str">
            <v>N1</v>
          </cell>
          <cell r="Q30" t="str">
            <v>N1</v>
          </cell>
          <cell r="R30" t="str">
            <v>obrigatória / aferida anualmente a partir do Ano 2 (a partir do Ano 3, para Comitê de condiçao inicial "N1")</v>
          </cell>
        </row>
        <row r="31">
          <cell r="B31" t="str">
            <v>II.3</v>
          </cell>
          <cell r="C31" t="str">
            <v>Implementação e Monitoramento do Plano de Capacitaçao</v>
          </cell>
          <cell r="D31" t="str">
            <v>Ações previstas no Plano de Capacitação, encontram-se em implementação conforme cronograma (indicar % de atendimento)</v>
          </cell>
          <cell r="F31" t="str">
            <v>EE e/ou Comitê (informar)</v>
          </cell>
          <cell r="I31" t="str">
            <v>O</v>
          </cell>
          <cell r="J31" t="str">
            <v>O</v>
          </cell>
          <cell r="K31" t="str">
            <v>O</v>
          </cell>
          <cell r="N31" t="str">
            <v>N3</v>
          </cell>
          <cell r="O31" t="str">
            <v>N1</v>
          </cell>
          <cell r="P31" t="str">
            <v>N1</v>
          </cell>
          <cell r="Q31" t="str">
            <v>N1</v>
          </cell>
          <cell r="R31" t="str">
            <v>obrigatória / aferida anualmente a partir do Ano 2 (a partir do Ano 3, para Comitê de condiçao inicial "N1" ou "N2")</v>
          </cell>
        </row>
        <row r="32">
          <cell r="B32" t="str">
            <v>III</v>
          </cell>
          <cell r="C32" t="str">
            <v>Comunicação</v>
          </cell>
        </row>
        <row r="38">
          <cell r="B38" t="str">
            <v>III.1</v>
          </cell>
          <cell r="C38" t="str">
            <v>Sitio Eletronico ou Fan Page em rede social</v>
          </cell>
          <cell r="D38" t="str">
            <v>Manutenção e atualização de sitio eletronico, ou página pública em rede social, como instrumento de divulgação da atuação do Comitê</v>
          </cell>
          <cell r="F38" t="str">
            <v>EE e/ou Comitê (informar)</v>
          </cell>
          <cell r="H38" t="str">
            <v>O</v>
          </cell>
          <cell r="I38" t="str">
            <v>O</v>
          </cell>
          <cell r="J38" t="str">
            <v>O</v>
          </cell>
          <cell r="K38" t="str">
            <v>O</v>
          </cell>
          <cell r="M38" t="str">
            <v>N2</v>
          </cell>
          <cell r="N38" t="str">
            <v>N1</v>
          </cell>
          <cell r="O38" t="str">
            <v>N1</v>
          </cell>
          <cell r="P38" t="str">
            <v>N1</v>
          </cell>
          <cell r="Q38" t="str">
            <v>N1</v>
          </cell>
          <cell r="R38" t="str">
            <v>obrigatória / aferida em todos os ciclos (a partir do Ano 2, para Comitê de condiçao inicial "N1") / admite cumprimento parcial ( indicar % de atendimento)</v>
          </cell>
        </row>
        <row r="39">
          <cell r="B39" t="str">
            <v>III.2</v>
          </cell>
          <cell r="C39" t="str">
            <v>Plano de Comunicação (aprovação/revisão)</v>
          </cell>
          <cell r="D39" t="str">
            <v>Plano de Comunicação, elaborado para o Comitê de acordo com as suas necessidades e peculiaridades, aprovado e vigente. (o Plano de Comunicação deverá ser revisado ou validado a cada ciclo)</v>
          </cell>
          <cell r="F39" t="str">
            <v>EE e/ou Comitê (informar)</v>
          </cell>
          <cell r="I39" t="str">
            <v>O</v>
          </cell>
          <cell r="J39" t="str">
            <v>O</v>
          </cell>
          <cell r="K39" t="str">
            <v>O</v>
          </cell>
          <cell r="N39" t="str">
            <v>N2</v>
          </cell>
          <cell r="O39" t="str">
            <v>N1</v>
          </cell>
          <cell r="P39" t="str">
            <v>N1</v>
          </cell>
          <cell r="Q39" t="str">
            <v>N1</v>
          </cell>
          <cell r="R39" t="str">
            <v>obrigatória / aferida anualmente a partir do Ano 2 (a partir do Ano 3, para Comitê de condiçao inicial "N1")</v>
          </cell>
        </row>
        <row r="40">
          <cell r="B40" t="str">
            <v>III.3</v>
          </cell>
          <cell r="C40" t="str">
            <v>Implementação do Plano de Comunicação</v>
          </cell>
          <cell r="D40" t="str">
            <v>Ações previstas no Plano de Comunicação encontram-se em implementação conforme cronograma (indicar % de atendimento)</v>
          </cell>
          <cell r="F40" t="str">
            <v>EE e/ou Comitê (informar)</v>
          </cell>
          <cell r="I40" t="str">
            <v>O</v>
          </cell>
          <cell r="J40" t="str">
            <v>O</v>
          </cell>
          <cell r="K40" t="str">
            <v>O</v>
          </cell>
          <cell r="N40" t="str">
            <v>N3</v>
          </cell>
          <cell r="O40" t="str">
            <v>N1</v>
          </cell>
          <cell r="P40" t="str">
            <v>N1</v>
          </cell>
          <cell r="Q40" t="str">
            <v>N1</v>
          </cell>
          <cell r="R40" t="str">
            <v>obrigatória / aferida anualmente a partir do Ano 2 (a partir do Ano 3, para Comitê de condiçao inicial "N1" ou "N2")</v>
          </cell>
        </row>
        <row r="42">
          <cell r="B42" t="str">
            <v>IV</v>
          </cell>
          <cell r="C42" t="str">
            <v>Cadastro Nacional de Instâncias Colegiadas do SINGREH - CINCO</v>
          </cell>
        </row>
        <row r="48">
          <cell r="B48" t="str">
            <v>IV.1</v>
          </cell>
          <cell r="C48" t="str">
            <v>Conhecimento dos membros (entidades e representantes)</v>
          </cell>
          <cell r="D48" t="str">
            <v>Manutenção de base de dados e informaçoes atualizada, contendo a composição do Comitê, entidades e membros, titulares e suplentes, mandatos, endereços, status de capacitaçao, dentre outras informaçoes, conforme padrão definido pela ANA</v>
          </cell>
          <cell r="F48" t="str">
            <v>Comitê</v>
          </cell>
          <cell r="H48" t="str">
            <v>O</v>
          </cell>
          <cell r="I48" t="str">
            <v>O</v>
          </cell>
          <cell r="J48" t="str">
            <v>O</v>
          </cell>
          <cell r="K48" t="str">
            <v>O</v>
          </cell>
          <cell r="M48" t="str">
            <v>N2</v>
          </cell>
          <cell r="N48" t="str">
            <v>N1</v>
          </cell>
          <cell r="O48" t="str">
            <v>N1</v>
          </cell>
          <cell r="P48" t="str">
            <v>N1</v>
          </cell>
          <cell r="Q48" t="str">
            <v>N1</v>
          </cell>
          <cell r="R48" t="str">
            <v>obrigatória / aferida em todos os ciclos (a partir do Ano 2, para Comitê de condiçao inicial "N1")</v>
          </cell>
        </row>
        <row r="49">
          <cell r="B49" t="str">
            <v>IV.2</v>
          </cell>
          <cell r="C49" t="str">
            <v>Conhecimento da Atuação</v>
          </cell>
          <cell r="D49" t="str">
            <v>Manutenção de base de dados e informações atualizada, contendo o registro da atuação do Comitê (convocatórias, atas, resoluções, moções, relatórios de atividades), conforme padrão definido pela ANA</v>
          </cell>
          <cell r="F49" t="str">
            <v>Comitê</v>
          </cell>
          <cell r="I49" t="str">
            <v>O</v>
          </cell>
          <cell r="J49" t="str">
            <v>O</v>
          </cell>
          <cell r="K49" t="str">
            <v>O</v>
          </cell>
          <cell r="M49" t="str">
            <v>N2</v>
          </cell>
          <cell r="N49" t="str">
            <v>N1</v>
          </cell>
          <cell r="O49" t="str">
            <v>N1</v>
          </cell>
          <cell r="P49" t="str">
            <v>N1</v>
          </cell>
          <cell r="Q49" t="str">
            <v>N1</v>
          </cell>
          <cell r="R49" t="str">
            <v>obrigatória / aferida em todos os ciclos (a partir do Ano 2, para Comitê de condiçao inicial "N1")</v>
          </cell>
        </row>
        <row r="50">
          <cell r="B50" t="str">
            <v>IV.3</v>
          </cell>
          <cell r="C50" t="str">
            <v>Conhecimento dos Instrumentos</v>
          </cell>
          <cell r="D50" t="str">
            <v>Manutençao da base de conhecimento atualizada, considerando o status da implementação e ao menos os conteúdos afetos aos intrumentos de gestão sob governabilidade do Comitê (Plano, Enquadramento, Cobrança)</v>
          </cell>
          <cell r="F50" t="str">
            <v>Comitê</v>
          </cell>
          <cell r="I50" t="str">
            <v>O</v>
          </cell>
          <cell r="J50" t="str">
            <v>O</v>
          </cell>
          <cell r="K50" t="str">
            <v>O</v>
          </cell>
          <cell r="M50" t="str">
            <v>N3</v>
          </cell>
          <cell r="N50" t="str">
            <v>N2</v>
          </cell>
          <cell r="O50" t="str">
            <v>N1</v>
          </cell>
          <cell r="P50" t="str">
            <v>N1</v>
          </cell>
          <cell r="Q50" t="str">
            <v>N1</v>
          </cell>
          <cell r="R50" t="str">
            <v>obrigatória / aferida em todos os ciclos (a partir do Ano 2, para Comitê de condiçao inicial "N1" ou "N2"</v>
          </cell>
        </row>
        <row r="51">
          <cell r="B51" t="str">
            <v>V</v>
          </cell>
          <cell r="C51" t="str">
            <v>Instrumentos</v>
          </cell>
        </row>
        <row r="57">
          <cell r="B57" t="str">
            <v>V.1</v>
          </cell>
          <cell r="C57" t="str">
            <v>TDR para Plano e Enquadramento</v>
          </cell>
          <cell r="D57" t="str">
            <v>Aprovação de TDR para elaboração de Plano e/ou Enquadramento</v>
          </cell>
          <cell r="F57" t="str">
            <v>EE e/ou Comitê (informar)</v>
          </cell>
          <cell r="I57" t="str">
            <v>O</v>
          </cell>
          <cell r="J57" t="str">
            <v>O</v>
          </cell>
          <cell r="K57" t="str">
            <v>O</v>
          </cell>
          <cell r="R57" t="str">
            <v xml:space="preserve">obrigatória para comitês sem Plano vigente  / aferição NO ciclo negociado e subsequentes (Negociado até Ano 3, para Comitê com nível inicial "N1"; Até Ano 2, para os demais. Negociável em qualquer ciclo, para planos com vigencia por expirar no horizonte do Programa). (TDR ja elaborado deverá ser comprovado conforme IV.3). </v>
          </cell>
        </row>
        <row r="58">
          <cell r="B58" t="str">
            <v>V.2</v>
          </cell>
          <cell r="C58" t="str">
            <v>Plano Aprovado</v>
          </cell>
          <cell r="D58" t="str">
            <v>Plano de Recursos Hídricos da bacia hidrográfica aprovado pelo Comitê, em conformidade com os normativos estaduais pertinentes</v>
          </cell>
          <cell r="F58" t="str">
            <v>EE e/ou Comitê (informar)</v>
          </cell>
          <cell r="J58" t="str">
            <v>O</v>
          </cell>
          <cell r="K58" t="str">
            <v>O</v>
          </cell>
          <cell r="R58" t="str">
            <v xml:space="preserve">obrigatória para Comitê sem Plano vigente / aferição NO ciclo negociado e subsequentes (Até Ano 5, para Comitê com inicio "N1"; Até Ano 4, para os demais. (Plano vigente deverá ser comprovado conforme IV.3). </v>
          </cell>
        </row>
        <row r="59">
          <cell r="B59" t="str">
            <v>V.3</v>
          </cell>
          <cell r="C59" t="str">
            <v>Enquadramento Aprovado</v>
          </cell>
          <cell r="D59" t="str">
            <v>Proposta de Enquadramento dos corpos d'água aprovada pelo Comitê, incluindo plano de efetivação, em conformidade com os normativos estaduais pertinentes.</v>
          </cell>
          <cell r="F59" t="str">
            <v>EE e/ou Comitê (informar)</v>
          </cell>
          <cell r="K59" t="str">
            <v>O</v>
          </cell>
          <cell r="R59" t="str">
            <v xml:space="preserve">obrigatória para Comitê com Nivel Inicial a partir de "N3", em bacia compartilhada, sem Enquadramento vigente / aferição NO ciclo negociado e subsequentes. (Enquadramento vigente deverá ser comprovado conforme IV.3). </v>
          </cell>
        </row>
        <row r="60">
          <cell r="B60" t="str">
            <v>V.4</v>
          </cell>
          <cell r="C60" t="str">
            <v>Estudos para implementação de Cobrança</v>
          </cell>
          <cell r="D60" t="str">
            <v>Elaboração de estudos para implementação da cobrança na bacia hidrográfica, em conformidade com os normativos estaduais pertinentes.</v>
          </cell>
          <cell r="F60" t="str">
            <v>EE e/ou Comitê (informar)</v>
          </cell>
          <cell r="J60" t="str">
            <v>O</v>
          </cell>
          <cell r="K60" t="str">
            <v>O</v>
          </cell>
          <cell r="R60" t="str">
            <v xml:space="preserve">obrigatória para comitês com Nivel Inicial a partir de "N3", em bacia compartilhada, sem cobrança implementada / aferição NO ciclo negociado (até Ano 4) e subsequentes. (Estudos de Cobrança já realizados deverão ser comprovados conforme IV.3). </v>
          </cell>
        </row>
        <row r="61">
          <cell r="B61" t="str">
            <v>V.5</v>
          </cell>
          <cell r="C61" t="str">
            <v>Aprovação de Cobrança</v>
          </cell>
          <cell r="D61" t="str">
            <v>Cobrança aprovada na bacia hidrográfica, em conformidade com os normativos estaduais pertinentes.</v>
          </cell>
          <cell r="F61" t="str">
            <v>EE e/ou Comitê (informar)</v>
          </cell>
          <cell r="K61" t="str">
            <v>O</v>
          </cell>
          <cell r="R61" t="str">
            <v xml:space="preserve">obrigatória para comitês com Nivel Inicial a partir de "N3", em bacia compartilhada, sem cobrança implementada / aferição NO ciclo negociado e subsequentes. (Cobrança implementada deverá ser comprovada conforme IV.3). </v>
          </cell>
        </row>
        <row r="62">
          <cell r="B62" t="str">
            <v>V.6</v>
          </cell>
          <cell r="C62" t="str">
            <v>Revisão do Plano</v>
          </cell>
          <cell r="D62" t="str">
            <v xml:space="preserve">Revisão de Plano elaborada e aprovada pelo Comitê, em conformidade com os normativos estaduais pertinentes. </v>
          </cell>
          <cell r="F62" t="str">
            <v>EE e/ou Comitê (informar)</v>
          </cell>
          <cell r="R62" t="str">
            <v>não obrigatória, exceto em caso de Plano com vigencia por expirar na horizonte do Programa, ou Plano requerendo adequaçao / pode ser adotada em susbstituiçao à V.2 / aferição NO ciclo negociado</v>
          </cell>
        </row>
        <row r="63">
          <cell r="B63" t="str">
            <v>V.7</v>
          </cell>
          <cell r="C63" t="str">
            <v>Revisão do Enquadramento</v>
          </cell>
          <cell r="D63" t="str">
            <v>Revisão de Proposta de Enquadramento dos corpos d'água elaborada e aprovada pelo Comitê, incluindo plano de efetivação, em conformidade com os normativos estaduais pertinentes.</v>
          </cell>
          <cell r="F63" t="str">
            <v>EE e/ou Comitê (informar)</v>
          </cell>
          <cell r="R63" t="str">
            <v>não obrigatória, exceto em caso de Enquadramento com vigencia por expirar na horizonte do Programa, ou requerendo adequaçao / pode ser adotada em susbstituiçao à V.3 / aferição NO ciclo negociado</v>
          </cell>
        </row>
        <row r="64">
          <cell r="B64" t="str">
            <v>V.8</v>
          </cell>
          <cell r="C64" t="str">
            <v>Revisão da Cobrança</v>
          </cell>
          <cell r="D64" t="str">
            <v>Revisão de mecanismos e/ou valores de cobrança aprovada pelo Comitê, em conformidade com os normativos estaduais pertinentes.</v>
          </cell>
          <cell r="F64" t="str">
            <v>EE e/ou Comitê (informar)</v>
          </cell>
          <cell r="R64" t="str">
            <v>não obrigatória / pode ser adotada em susbstituiçao à V.4 e/ou V.5 / aferição NO ciclo negociado</v>
          </cell>
        </row>
        <row r="65">
          <cell r="B65" t="str">
            <v>V.9</v>
          </cell>
          <cell r="C65" t="str">
            <v>Atuação político-institucional</v>
          </cell>
          <cell r="F65" t="str">
            <v>EE e/ou Comitê (informar)</v>
          </cell>
          <cell r="R65" t="str">
            <v>não obrigatória / aferição nos ciclos que forem negociados</v>
          </cell>
        </row>
        <row r="66">
          <cell r="B66" t="str">
            <v>V.10</v>
          </cell>
          <cell r="C66" t="str">
            <v>Situação especial (Alocação Negociada, condição de entrega, etc)</v>
          </cell>
          <cell r="D66" t="str">
            <v>Ações definidas pelo Comitê, no âmbito de suas competências, que não tenham sido contempladas nos demais indicadores, e que possam ter o seu cumprimento aferido e certificado pelo Conselho Estadual. Ex.: ações de caráter político-institucional empreendida pelo Comitê em favor da implementação da gestão, articulação com outros comitês em bacias compartilhadas, educação ambiental com ênfase em recursos hídricos, alocação negociada, implementação de comissões de açudes, pactuação de condições de entrega em exutórios, prioridades de outorga, áreas sujeitas a restrição de uso, ação especial de mobilização, apoio à realização de campanhas, etc.  &lt;Descrever suscintamente caso concreto, indicando a forma que o cumprimento será aferido pelo Conselho Estadual&gt;</v>
          </cell>
          <cell r="F66" t="str">
            <v>EE e/ou Comitê (informar)</v>
          </cell>
          <cell r="R66" t="str">
            <v>não obrigatória / aferição nos ciclos que forem negociados</v>
          </cell>
        </row>
        <row r="67">
          <cell r="C67" t="str">
            <v>Acompanhamento e Avaliação</v>
          </cell>
        </row>
        <row r="71">
          <cell r="R71" t="str">
            <v>Condições de Exigibilidade e Critérios de Aferição</v>
          </cell>
        </row>
        <row r="73">
          <cell r="B73" t="str">
            <v>VI.1</v>
          </cell>
          <cell r="C73" t="str">
            <v>Açoes conjuntas de Acompanhamento e Avaliação</v>
          </cell>
          <cell r="D73" t="str">
            <v>Atender às convocações ou solicitaçoes do Conselho Estadual, do Órgão / Entidade Estadual ou da ANA, indicando representantes para participar das atividades de acompanhamento e avaliação da implementação do PROCOMITÊS</v>
          </cell>
          <cell r="F73" t="str">
            <v>Comitê, CERH e EE</v>
          </cell>
          <cell r="H73" t="str">
            <v>O</v>
          </cell>
          <cell r="I73" t="str">
            <v>O</v>
          </cell>
          <cell r="J73" t="str">
            <v>O</v>
          </cell>
          <cell r="K73" t="str">
            <v>O</v>
          </cell>
          <cell r="M73" t="str">
            <v>N1</v>
          </cell>
          <cell r="N73" t="str">
            <v>N1</v>
          </cell>
          <cell r="O73" t="str">
            <v>N1</v>
          </cell>
          <cell r="P73" t="str">
            <v>N1</v>
          </cell>
          <cell r="Q73" t="str">
            <v>N1</v>
          </cell>
          <cell r="R73" t="str">
            <v>obrigatória / aferida em todos os ciclos</v>
          </cell>
        </row>
        <row r="74">
          <cell r="B74" t="str">
            <v>VI.2</v>
          </cell>
          <cell r="C74" t="str">
            <v>Avaliação da efetividade do programa</v>
          </cell>
          <cell r="D74" t="str">
            <v>Responder questionário ou outro documento formulado pela ANA, ou ainda participar de atividade proposta pela ANA , como subsidio para avaliação da efetividade das ações do Programa</v>
          </cell>
          <cell r="F74" t="str">
            <v>Comitê, CERH e EE</v>
          </cell>
          <cell r="H74" t="str">
            <v>O</v>
          </cell>
          <cell r="I74" t="str">
            <v>O</v>
          </cell>
          <cell r="J74" t="str">
            <v>O</v>
          </cell>
          <cell r="K74" t="str">
            <v>O</v>
          </cell>
          <cell r="M74" t="str">
            <v>N1</v>
          </cell>
          <cell r="N74" t="str">
            <v>N1</v>
          </cell>
          <cell r="O74" t="str">
            <v>N1</v>
          </cell>
          <cell r="P74" t="str">
            <v>N1</v>
          </cell>
          <cell r="Q74" t="str">
            <v>N1</v>
          </cell>
          <cell r="R74" t="str">
            <v>obrigatória / aferida em todos os ciclos</v>
          </cell>
        </row>
        <row r="75">
          <cell r="B75" t="str">
            <v>VI.3</v>
          </cell>
          <cell r="C75" t="str">
            <v>Autoavaliação do Comitê</v>
          </cell>
          <cell r="D75" t="str">
            <v>Responder questionário ou outro documento formulado pela ANA, ou ainda participar de atividade proposta pela ANA, como subsidio para avaliação da atuação do comite no âmbito do Sistema Estadual de Recursos Hídricos</v>
          </cell>
          <cell r="F75" t="str">
            <v>Comitê</v>
          </cell>
          <cell r="H75" t="str">
            <v>O</v>
          </cell>
          <cell r="I75" t="str">
            <v>O</v>
          </cell>
          <cell r="J75" t="str">
            <v>O</v>
          </cell>
          <cell r="K75" t="str">
            <v>O</v>
          </cell>
          <cell r="M75" t="str">
            <v>N2</v>
          </cell>
          <cell r="N75" t="str">
            <v>N1</v>
          </cell>
          <cell r="O75" t="str">
            <v>N1</v>
          </cell>
          <cell r="P75" t="str">
            <v>N1</v>
          </cell>
          <cell r="Q75" t="str">
            <v>N1</v>
          </cell>
          <cell r="R75" t="str">
            <v>obrigatória / aferida em todos os ciclos (a partir do Ano 2, para Comitê de condiçao inicial "N1")</v>
          </cell>
        </row>
        <row r="76">
          <cell r="B76" t="str">
            <v>VI.4</v>
          </cell>
          <cell r="C76" t="str">
            <v>Acompanhamento do PROCOMITÊS pelo Conselho Estadual de Recursos Hídricos</v>
          </cell>
          <cell r="D76" t="str">
            <v>Acompanhar o processo de implementaçao do Programa em cada comitê, mediante a constituiçao de Grupo de Trabalho, Câmara Técnica Temporária ou outra instancia específica no âmbito do Conselho Estadual de Recursos Hídricos.</v>
          </cell>
          <cell r="F76" t="str">
            <v>CERH</v>
          </cell>
          <cell r="H76" t="str">
            <v>O</v>
          </cell>
          <cell r="I76" t="str">
            <v>O</v>
          </cell>
          <cell r="J76" t="str">
            <v>O</v>
          </cell>
          <cell r="K76" t="str">
            <v>O</v>
          </cell>
          <cell r="M76" t="str">
            <v>N1</v>
          </cell>
          <cell r="N76" t="str">
            <v>N1</v>
          </cell>
          <cell r="O76" t="str">
            <v>N1</v>
          </cell>
          <cell r="P76" t="str">
            <v>N1</v>
          </cell>
          <cell r="Q76" t="str">
            <v>N1</v>
          </cell>
          <cell r="R76" t="str">
            <v>obrigatória / aferida em todos os ciclos</v>
          </cell>
        </row>
        <row r="77">
          <cell r="B77" t="str">
            <v>VI.5</v>
          </cell>
          <cell r="C77" t="str">
            <v>Certificação das Metas pelo Conselho Estadual de Recursos Hídricos</v>
          </cell>
          <cell r="D77" t="str">
            <v>Metas do comitê aferidas e certificadas pelo Conselho Estadual de Recursos Hídricos</v>
          </cell>
          <cell r="F77" t="str">
            <v>CERH</v>
          </cell>
          <cell r="H77" t="str">
            <v>O</v>
          </cell>
          <cell r="I77" t="str">
            <v>O</v>
          </cell>
          <cell r="J77" t="str">
            <v>O</v>
          </cell>
          <cell r="K77" t="str">
            <v>O</v>
          </cell>
          <cell r="M77" t="str">
            <v>N1</v>
          </cell>
          <cell r="N77" t="str">
            <v>N1</v>
          </cell>
          <cell r="O77" t="str">
            <v>N1</v>
          </cell>
          <cell r="P77" t="str">
            <v>N1</v>
          </cell>
          <cell r="Q77" t="str">
            <v>N1</v>
          </cell>
          <cell r="R77" t="str">
            <v>obrigatória / aferida em todos os ciclos</v>
          </cell>
        </row>
      </sheetData>
      <sheetData sheetId="2" refreshError="1"/>
      <sheetData sheetId="3">
        <row r="10">
          <cell r="D10">
            <v>20</v>
          </cell>
        </row>
        <row r="21">
          <cell r="D21">
            <v>15</v>
          </cell>
        </row>
        <row r="26">
          <cell r="D26">
            <v>15</v>
          </cell>
        </row>
        <row r="31">
          <cell r="D31">
            <v>15</v>
          </cell>
        </row>
        <row r="36">
          <cell r="D36">
            <v>25</v>
          </cell>
        </row>
        <row r="48">
          <cell r="D48">
            <v>10</v>
          </cell>
        </row>
      </sheetData>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ow r="3">
          <cell r="B3" t="str">
            <v>B2</v>
          </cell>
          <cell r="C3" t="str">
            <v>MARCAR "X", SE BACIA COMPARTILHADA</v>
          </cell>
        </row>
        <row r="4">
          <cell r="B4" t="str">
            <v>B3</v>
          </cell>
          <cell r="C4" t="str">
            <v>"0" para negociação; "1 a 5", para os ciclos de certificação (manter "0" neste etapa)</v>
          </cell>
        </row>
        <row r="5">
          <cell r="B5" t="str">
            <v>B9</v>
          </cell>
          <cell r="C5" t="str">
            <v>(já preenchido) nn: PREENCHER COM ID DO COMITE (se estado não adota qualquer codificação, usar numeração sequencial)</v>
          </cell>
        </row>
        <row r="6">
          <cell r="B6" t="str">
            <v>C9</v>
          </cell>
          <cell r="C6" t="str">
            <v>(já preenchido) UF: PREENCHER COM SIGLA ESTADO</v>
          </cell>
        </row>
        <row r="7">
          <cell r="B7" t="str">
            <v>ins</v>
          </cell>
          <cell r="C7" t="str">
            <v>(já preenchido) PREENCHER COM NOME DO COMITE</v>
          </cell>
        </row>
        <row r="8">
          <cell r="B8" t="str">
            <v>E9</v>
          </cell>
          <cell r="C8" t="str">
            <v>PREENCHER COM NIVEL CARACTERISTICO INICIAL DO CBH (1, 2, 3, 4 OU 5) CONFORME ABA  "Níveis"</v>
          </cell>
        </row>
        <row r="9">
          <cell r="B9" t="str">
            <v>COLUNA S</v>
          </cell>
          <cell r="C9" t="str">
            <v>PREENCHER COM "S", CASO O CBH ATENDA AO INDICADOR DA LINHA CORRESPONDENTE, NA CONDIÇAO INICIAL</v>
          </cell>
        </row>
        <row r="10">
          <cell r="B10" t="str">
            <v>E (30a32, 40a42, 60a89)</v>
          </cell>
          <cell r="C10" t="str">
            <v>INDICAR RESPONSAVEL PRIMARIO, PARA O INDICADOR CORRESPONDENTE</v>
          </cell>
        </row>
        <row r="11">
          <cell r="B11" t="str">
            <v>AREA AZUL</v>
          </cell>
          <cell r="C11" t="str">
            <v xml:space="preserve">ASSINALAR, CONFORME O INDICADOR CONSIDERADO, AS CELULAS DA "AREA AZUL" DO COMPONENTE V </v>
          </cell>
        </row>
        <row r="12">
          <cell r="B12" t="str">
            <v>-</v>
          </cell>
          <cell r="C12" t="str">
            <v>(assinalar o ano escolhido e os demais à direita, sempre observando as orientações da Coluna Z)</v>
          </cell>
        </row>
        <row r="13">
          <cell r="B13" t="str">
            <v>E12, E28, E38, E48, E58, E75</v>
          </cell>
          <cell r="C13" t="str">
            <v>ESCOLHER OS PESOS DOS COMPONENTES, OBSERVANDO AS FAIXAS PERMITIDAS (PREENCHIDO PREVIAMENTE COM OS VALORES RECOMENDADOS)</v>
          </cell>
        </row>
        <row r="14">
          <cell r="B14" t="str">
            <v>Colunas Certificação Anual</v>
          </cell>
          <cell r="C14" t="str">
            <v>Quando for avaliar, marcar "S", para meta contratada e alcançada, ou "N" para meta contratada e não alcançada</v>
          </cell>
        </row>
      </sheetData>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K55"/>
  <sheetViews>
    <sheetView workbookViewId="0">
      <selection activeCell="C18" sqref="C18"/>
    </sheetView>
  </sheetViews>
  <sheetFormatPr defaultRowHeight="15"/>
  <cols>
    <col min="1" max="1" width="1.85546875" customWidth="1"/>
    <col min="2" max="2" width="19.7109375" customWidth="1"/>
    <col min="3" max="3" width="59.28515625" style="348" customWidth="1"/>
    <col min="4" max="4" width="5.42578125" customWidth="1"/>
    <col min="5" max="5" width="53.42578125" customWidth="1"/>
    <col min="6" max="11" width="12.7109375" customWidth="1"/>
  </cols>
  <sheetData>
    <row r="1" spans="1:11" ht="9.75" customHeight="1"/>
    <row r="2" spans="1:11" s="5" customFormat="1" ht="24.95" customHeight="1">
      <c r="B2" s="180" t="s">
        <v>29</v>
      </c>
      <c r="C2" s="180"/>
      <c r="D2" s="180"/>
      <c r="E2" s="180"/>
      <c r="F2" s="180"/>
      <c r="G2" s="180"/>
      <c r="H2" s="180"/>
      <c r="I2" s="180"/>
      <c r="J2" s="180"/>
      <c r="K2" s="180"/>
    </row>
    <row r="3" spans="1:11" s="5" customFormat="1" ht="20.100000000000001" customHeight="1">
      <c r="B3" s="181" t="s">
        <v>30</v>
      </c>
      <c r="C3" s="181"/>
      <c r="D3" s="181"/>
      <c r="E3" s="181"/>
      <c r="F3" s="181"/>
      <c r="G3" s="181"/>
      <c r="H3" s="181"/>
      <c r="I3" s="181"/>
      <c r="J3" s="181"/>
      <c r="K3" s="181"/>
    </row>
    <row r="4" spans="1:11" ht="6" customHeight="1"/>
    <row r="5" spans="1:11" s="349" customFormat="1" ht="27" customHeight="1">
      <c r="B5" s="350" t="s">
        <v>264</v>
      </c>
      <c r="C5" s="350"/>
      <c r="D5" s="350"/>
      <c r="E5" s="350"/>
      <c r="F5" s="350"/>
      <c r="G5" s="350"/>
      <c r="H5" s="350"/>
      <c r="I5" s="350"/>
      <c r="J5" s="350"/>
      <c r="K5" s="350"/>
    </row>
    <row r="6" spans="1:11" s="351" customFormat="1" ht="6" customHeight="1">
      <c r="B6" s="352"/>
      <c r="C6" s="353"/>
      <c r="D6" s="353"/>
      <c r="E6" s="353"/>
      <c r="F6" s="353"/>
      <c r="G6" s="353"/>
      <c r="H6" s="353"/>
      <c r="I6" s="353"/>
      <c r="J6" s="353"/>
      <c r="K6" s="353"/>
    </row>
    <row r="7" spans="1:11" s="356" customFormat="1" ht="18" customHeight="1">
      <c r="A7" s="310"/>
      <c r="B7" s="354" t="s">
        <v>265</v>
      </c>
      <c r="C7" s="355" t="s">
        <v>266</v>
      </c>
      <c r="E7" s="310"/>
    </row>
    <row r="8" spans="1:11" s="356" customFormat="1" ht="18" customHeight="1">
      <c r="A8" s="310"/>
      <c r="B8" s="354" t="s">
        <v>267</v>
      </c>
      <c r="C8" s="355" t="s">
        <v>268</v>
      </c>
      <c r="E8" s="357" t="s">
        <v>269</v>
      </c>
      <c r="F8" s="358">
        <v>43466</v>
      </c>
      <c r="G8" s="359"/>
      <c r="H8" s="359"/>
      <c r="I8" s="359"/>
      <c r="J8" s="359"/>
      <c r="K8" s="359"/>
    </row>
    <row r="9" spans="1:11" s="356" customFormat="1" ht="18" customHeight="1">
      <c r="A9" s="310"/>
      <c r="B9" s="354" t="s">
        <v>270</v>
      </c>
      <c r="C9" s="355" t="s">
        <v>271</v>
      </c>
      <c r="E9" s="360" t="s">
        <v>272</v>
      </c>
      <c r="F9" s="361">
        <f>IF(C10=2018,K13,IF(C10=2019,K17,""))</f>
        <v>45930</v>
      </c>
      <c r="G9" s="362"/>
      <c r="H9" s="362"/>
      <c r="I9" s="362"/>
      <c r="J9" s="362"/>
      <c r="K9" s="362"/>
    </row>
    <row r="10" spans="1:11" s="359" customFormat="1" ht="18" customHeight="1">
      <c r="A10" s="164"/>
      <c r="B10" s="354" t="s">
        <v>273</v>
      </c>
      <c r="C10" s="355">
        <v>2019</v>
      </c>
    </row>
    <row r="11" spans="1:11" s="356" customFormat="1" ht="6" customHeight="1">
      <c r="B11" s="363"/>
      <c r="C11" s="363"/>
    </row>
    <row r="12" spans="1:11" s="356" customFormat="1" ht="15.95" customHeight="1">
      <c r="B12" s="354" t="s">
        <v>5</v>
      </c>
      <c r="C12" s="364" t="s">
        <v>7</v>
      </c>
      <c r="E12" s="365" t="s">
        <v>274</v>
      </c>
      <c r="F12" s="366" t="s">
        <v>273</v>
      </c>
      <c r="G12" s="366" t="s">
        <v>275</v>
      </c>
      <c r="H12" s="366" t="s">
        <v>276</v>
      </c>
      <c r="I12" s="366" t="s">
        <v>277</v>
      </c>
      <c r="J12" s="366" t="s">
        <v>278</v>
      </c>
      <c r="K12" s="367" t="s">
        <v>279</v>
      </c>
    </row>
    <row r="13" spans="1:11" s="356" customFormat="1" ht="15.95" customHeight="1">
      <c r="B13" s="368">
        <v>1</v>
      </c>
      <c r="C13" s="369" t="s">
        <v>280</v>
      </c>
      <c r="E13" s="365"/>
      <c r="F13" s="370">
        <v>2019</v>
      </c>
      <c r="G13" s="371">
        <f>F13+1</f>
        <v>2020</v>
      </c>
      <c r="H13" s="371">
        <f t="shared" ref="H13:J13" si="0">G13+1</f>
        <v>2021</v>
      </c>
      <c r="I13" s="371">
        <f t="shared" si="0"/>
        <v>2022</v>
      </c>
      <c r="J13" s="371">
        <f t="shared" si="0"/>
        <v>2023</v>
      </c>
      <c r="K13" s="372">
        <v>45565</v>
      </c>
    </row>
    <row r="14" spans="1:11" s="356" customFormat="1" ht="15.95" customHeight="1">
      <c r="B14" s="368">
        <v>2</v>
      </c>
      <c r="C14" s="369" t="s">
        <v>281</v>
      </c>
      <c r="E14" s="373" t="s">
        <v>282</v>
      </c>
      <c r="F14" s="374">
        <v>43921</v>
      </c>
      <c r="G14" s="374">
        <v>44286</v>
      </c>
      <c r="H14" s="374">
        <v>44651</v>
      </c>
      <c r="I14" s="374">
        <v>45016</v>
      </c>
      <c r="J14" s="374">
        <v>45382</v>
      </c>
      <c r="K14" s="372"/>
    </row>
    <row r="15" spans="1:11" s="356" customFormat="1" ht="15.95" customHeight="1">
      <c r="B15" s="368">
        <v>3</v>
      </c>
      <c r="C15" s="369" t="s">
        <v>283</v>
      </c>
      <c r="E15" s="375"/>
      <c r="F15" s="376"/>
      <c r="G15" s="376"/>
      <c r="H15" s="376"/>
      <c r="I15" s="376"/>
      <c r="J15" s="376"/>
      <c r="K15" s="377"/>
    </row>
    <row r="16" spans="1:11" s="356" customFormat="1" ht="15.95" customHeight="1">
      <c r="B16" s="368">
        <v>4</v>
      </c>
      <c r="C16" s="369" t="s">
        <v>284</v>
      </c>
      <c r="E16" s="365" t="s">
        <v>285</v>
      </c>
      <c r="F16" s="366" t="s">
        <v>273</v>
      </c>
      <c r="G16" s="366" t="s">
        <v>275</v>
      </c>
      <c r="H16" s="366" t="s">
        <v>276</v>
      </c>
      <c r="I16" s="366" t="s">
        <v>277</v>
      </c>
      <c r="J16" s="366" t="s">
        <v>278</v>
      </c>
      <c r="K16" s="367" t="s">
        <v>279</v>
      </c>
    </row>
    <row r="17" spans="2:11" s="356" customFormat="1" ht="15.95" customHeight="1">
      <c r="B17" s="368">
        <v>5</v>
      </c>
      <c r="C17" s="369" t="s">
        <v>286</v>
      </c>
      <c r="E17" s="365"/>
      <c r="F17" s="370">
        <v>2020</v>
      </c>
      <c r="G17" s="371">
        <f>F17+1</f>
        <v>2021</v>
      </c>
      <c r="H17" s="371">
        <f t="shared" ref="H17:J17" si="1">G17+1</f>
        <v>2022</v>
      </c>
      <c r="I17" s="371">
        <f t="shared" si="1"/>
        <v>2023</v>
      </c>
      <c r="J17" s="371">
        <f t="shared" si="1"/>
        <v>2024</v>
      </c>
      <c r="K17" s="372">
        <v>45930</v>
      </c>
    </row>
    <row r="18" spans="2:11" s="356" customFormat="1" ht="15.95" customHeight="1">
      <c r="B18" s="368">
        <v>6</v>
      </c>
      <c r="C18" s="369" t="s">
        <v>287</v>
      </c>
      <c r="E18" s="373" t="s">
        <v>282</v>
      </c>
      <c r="F18" s="374">
        <v>44286</v>
      </c>
      <c r="G18" s="374">
        <v>44651</v>
      </c>
      <c r="H18" s="374">
        <v>45016</v>
      </c>
      <c r="I18" s="374">
        <v>45382</v>
      </c>
      <c r="J18" s="374">
        <v>45747</v>
      </c>
      <c r="K18" s="372"/>
    </row>
    <row r="19" spans="2:11" s="356" customFormat="1" ht="15.95" customHeight="1">
      <c r="B19" s="368">
        <v>7</v>
      </c>
      <c r="C19" s="369" t="s">
        <v>288</v>
      </c>
      <c r="F19" s="378"/>
      <c r="K19" s="379"/>
    </row>
    <row r="20" spans="2:11" s="356" customFormat="1" ht="15.95" customHeight="1">
      <c r="B20" s="368">
        <v>8</v>
      </c>
      <c r="C20" s="369" t="s">
        <v>289</v>
      </c>
      <c r="E20" s="380" t="s">
        <v>290</v>
      </c>
      <c r="F20" s="380"/>
      <c r="G20" s="380"/>
      <c r="H20" s="380"/>
      <c r="I20" s="380"/>
      <c r="J20" s="380"/>
      <c r="K20" s="380"/>
    </row>
    <row r="21" spans="2:11" s="356" customFormat="1" ht="15.95" customHeight="1">
      <c r="B21" s="368"/>
      <c r="C21" s="369"/>
      <c r="E21" s="380"/>
      <c r="F21" s="380"/>
      <c r="G21" s="380"/>
      <c r="H21" s="380"/>
      <c r="I21" s="380"/>
      <c r="J21" s="380"/>
      <c r="K21" s="380"/>
    </row>
    <row r="22" spans="2:11" s="356" customFormat="1" ht="15.95" customHeight="1">
      <c r="B22" s="368"/>
      <c r="C22" s="369"/>
      <c r="E22" s="380" t="s">
        <v>291</v>
      </c>
      <c r="F22" s="380"/>
      <c r="G22" s="380"/>
      <c r="H22" s="380"/>
      <c r="I22" s="380"/>
      <c r="J22" s="380"/>
      <c r="K22" s="380"/>
    </row>
    <row r="23" spans="2:11" s="356" customFormat="1" ht="15.95" customHeight="1">
      <c r="B23" s="368"/>
      <c r="C23" s="369"/>
      <c r="E23" s="380"/>
      <c r="F23" s="380"/>
      <c r="G23" s="380"/>
      <c r="H23" s="380"/>
      <c r="I23" s="380"/>
      <c r="J23" s="380"/>
      <c r="K23" s="380"/>
    </row>
    <row r="24" spans="2:11" s="356" customFormat="1" ht="15.95" customHeight="1">
      <c r="B24" s="368"/>
      <c r="C24" s="369"/>
    </row>
    <row r="25" spans="2:11" s="356" customFormat="1" ht="15.95" customHeight="1">
      <c r="B25" s="368"/>
      <c r="C25" s="369"/>
    </row>
    <row r="26" spans="2:11" s="356" customFormat="1" ht="15.95" customHeight="1">
      <c r="B26" s="368"/>
      <c r="C26" s="369"/>
    </row>
    <row r="27" spans="2:11" s="356" customFormat="1" ht="15.95" customHeight="1">
      <c r="B27" s="368"/>
      <c r="C27" s="369"/>
    </row>
    <row r="28" spans="2:11" s="356" customFormat="1" ht="15.95" customHeight="1">
      <c r="B28" s="368"/>
      <c r="C28" s="369"/>
    </row>
    <row r="29" spans="2:11" ht="15.95" customHeight="1">
      <c r="B29" s="368"/>
      <c r="C29" s="369"/>
      <c r="E29" s="356"/>
      <c r="F29" s="356"/>
      <c r="G29" s="356"/>
      <c r="H29" s="356"/>
      <c r="I29" s="356"/>
      <c r="J29" s="356"/>
      <c r="K29" s="356"/>
    </row>
    <row r="30" spans="2:11" ht="18" customHeight="1">
      <c r="B30" s="368"/>
      <c r="C30" s="369"/>
      <c r="E30" s="356"/>
      <c r="F30" s="356"/>
      <c r="G30" s="356"/>
      <c r="H30" s="356"/>
      <c r="I30" s="356"/>
      <c r="J30" s="356"/>
      <c r="K30" s="356"/>
    </row>
    <row r="31" spans="2:11" ht="15.95" customHeight="1">
      <c r="B31" s="368"/>
      <c r="C31" s="369"/>
      <c r="E31" s="356"/>
      <c r="F31" s="356"/>
      <c r="G31" s="356"/>
      <c r="H31" s="356"/>
      <c r="I31" s="356"/>
      <c r="J31" s="356"/>
      <c r="K31" s="356"/>
    </row>
    <row r="32" spans="2:11" ht="15.95" customHeight="1">
      <c r="B32" s="368"/>
      <c r="C32" s="369"/>
    </row>
    <row r="33" spans="2:11" ht="15.95" customHeight="1">
      <c r="B33" s="368"/>
      <c r="C33" s="369"/>
      <c r="E33" s="381" t="s">
        <v>292</v>
      </c>
      <c r="F33" s="381"/>
      <c r="G33" s="381"/>
      <c r="H33" s="381"/>
      <c r="I33" s="381"/>
      <c r="J33" s="381"/>
      <c r="K33" s="381"/>
    </row>
    <row r="34" spans="2:11" ht="15.95" customHeight="1">
      <c r="B34" s="368"/>
      <c r="C34" s="382"/>
      <c r="E34" s="381" t="s">
        <v>293</v>
      </c>
      <c r="F34" s="383">
        <f>C10</f>
        <v>2019</v>
      </c>
      <c r="G34" s="381">
        <f>F34+1</f>
        <v>2020</v>
      </c>
      <c r="H34" s="381"/>
      <c r="I34" s="381"/>
      <c r="J34" s="381"/>
      <c r="K34" s="381"/>
    </row>
    <row r="35" spans="2:11" ht="15.95" customHeight="1">
      <c r="B35" s="368"/>
      <c r="C35" s="382"/>
      <c r="E35" s="381"/>
      <c r="F35" s="383" t="s">
        <v>294</v>
      </c>
      <c r="G35" s="383" t="s">
        <v>295</v>
      </c>
      <c r="H35" s="383" t="s">
        <v>296</v>
      </c>
      <c r="I35" s="383" t="s">
        <v>297</v>
      </c>
      <c r="J35" s="383" t="s">
        <v>298</v>
      </c>
      <c r="K35" s="383" t="s">
        <v>299</v>
      </c>
    </row>
    <row r="36" spans="2:11" ht="15.95" customHeight="1">
      <c r="B36" s="368"/>
      <c r="C36" s="382"/>
      <c r="E36" s="384" t="s">
        <v>300</v>
      </c>
      <c r="F36" s="385">
        <v>15</v>
      </c>
      <c r="G36" s="385"/>
      <c r="H36" s="385"/>
      <c r="I36" s="385"/>
      <c r="J36" s="385"/>
      <c r="K36" s="385"/>
    </row>
    <row r="37" spans="2:11" ht="15.95" customHeight="1">
      <c r="B37" s="368"/>
      <c r="C37" s="382"/>
      <c r="E37" s="384"/>
      <c r="F37" s="385"/>
      <c r="G37" s="385"/>
      <c r="H37" s="385"/>
      <c r="I37" s="385"/>
      <c r="J37" s="385"/>
      <c r="K37" s="385"/>
    </row>
    <row r="38" spans="2:11" ht="15.95" customHeight="1">
      <c r="B38" s="368"/>
      <c r="C38" s="382"/>
      <c r="E38" s="386" t="s">
        <v>301</v>
      </c>
      <c r="F38" s="387"/>
      <c r="G38" s="387">
        <v>31</v>
      </c>
      <c r="H38" s="387"/>
      <c r="I38" s="387"/>
      <c r="J38" s="387"/>
      <c r="K38" s="387"/>
    </row>
    <row r="39" spans="2:11" ht="15.95" customHeight="1">
      <c r="B39" s="368"/>
      <c r="C39" s="382"/>
      <c r="E39" s="386"/>
      <c r="F39" s="387"/>
      <c r="G39" s="387"/>
      <c r="H39" s="387"/>
      <c r="I39" s="387"/>
      <c r="J39" s="387"/>
      <c r="K39" s="387"/>
    </row>
    <row r="40" spans="2:11" ht="15.95" customHeight="1">
      <c r="B40" s="368"/>
      <c r="C40" s="382"/>
      <c r="E40" s="384" t="s">
        <v>302</v>
      </c>
      <c r="F40" s="385"/>
      <c r="G40" s="385"/>
      <c r="H40" s="385">
        <v>28</v>
      </c>
      <c r="I40" s="385"/>
      <c r="J40" s="385"/>
      <c r="K40" s="385"/>
    </row>
    <row r="41" spans="2:11" ht="15.95" customHeight="1">
      <c r="B41" s="368"/>
      <c r="C41" s="382"/>
      <c r="E41" s="384"/>
      <c r="F41" s="385"/>
      <c r="G41" s="385"/>
      <c r="H41" s="385"/>
      <c r="I41" s="385"/>
      <c r="J41" s="385"/>
      <c r="K41" s="385"/>
    </row>
    <row r="42" spans="2:11" ht="15.95" customHeight="1">
      <c r="B42" s="368"/>
      <c r="C42" s="382"/>
      <c r="E42" s="386" t="s">
        <v>303</v>
      </c>
      <c r="F42" s="387"/>
      <c r="G42" s="387"/>
      <c r="H42" s="387"/>
      <c r="I42" s="387">
        <v>31</v>
      </c>
      <c r="J42" s="387"/>
      <c r="K42" s="387"/>
    </row>
    <row r="43" spans="2:11" ht="15.95" customHeight="1">
      <c r="B43" s="368"/>
      <c r="C43" s="382"/>
      <c r="E43" s="386"/>
      <c r="F43" s="387"/>
      <c r="G43" s="387"/>
      <c r="H43" s="387"/>
      <c r="I43" s="387"/>
      <c r="J43" s="387"/>
      <c r="K43" s="387"/>
    </row>
    <row r="44" spans="2:11">
      <c r="B44" s="368"/>
      <c r="C44" s="382"/>
      <c r="E44" s="384" t="s">
        <v>304</v>
      </c>
      <c r="F44" s="385"/>
      <c r="G44" s="385"/>
      <c r="H44" s="385"/>
      <c r="I44" s="385"/>
      <c r="J44" s="385">
        <v>10</v>
      </c>
      <c r="K44" s="385"/>
    </row>
    <row r="45" spans="2:11">
      <c r="B45" s="368"/>
      <c r="C45" s="382"/>
      <c r="E45" s="384"/>
      <c r="F45" s="385"/>
      <c r="G45" s="385"/>
      <c r="H45" s="385"/>
      <c r="I45" s="385"/>
      <c r="J45" s="385"/>
      <c r="K45" s="385"/>
    </row>
    <row r="46" spans="2:11">
      <c r="B46" s="368"/>
      <c r="C46" s="382"/>
      <c r="E46" s="386" t="s">
        <v>305</v>
      </c>
      <c r="F46" s="387"/>
      <c r="G46" s="387"/>
      <c r="H46" s="387"/>
      <c r="I46" s="387"/>
      <c r="J46" s="387"/>
      <c r="K46" s="387">
        <v>31</v>
      </c>
    </row>
    <row r="47" spans="2:11">
      <c r="B47" s="368"/>
      <c r="C47" s="382"/>
      <c r="E47" s="386"/>
      <c r="F47" s="387"/>
      <c r="G47" s="387"/>
      <c r="H47" s="387"/>
      <c r="I47" s="387"/>
      <c r="J47" s="387"/>
      <c r="K47" s="387"/>
    </row>
    <row r="50" spans="2:11">
      <c r="B50" s="388" t="s">
        <v>306</v>
      </c>
      <c r="C50" s="389"/>
      <c r="D50" s="390"/>
      <c r="E50" s="390"/>
      <c r="F50" s="390"/>
      <c r="G50" s="390"/>
      <c r="H50" s="390"/>
      <c r="I50" s="390"/>
      <c r="J50" s="390"/>
      <c r="K50" s="391"/>
    </row>
    <row r="51" spans="2:11">
      <c r="B51" s="392" t="s">
        <v>307</v>
      </c>
      <c r="C51" s="393"/>
      <c r="D51" s="394"/>
      <c r="E51" s="394"/>
      <c r="F51" s="394"/>
      <c r="G51" s="394"/>
      <c r="H51" s="394"/>
      <c r="I51" s="394"/>
      <c r="J51" s="394"/>
      <c r="K51" s="395"/>
    </row>
    <row r="52" spans="2:11">
      <c r="B52" s="396" t="s">
        <v>308</v>
      </c>
      <c r="C52" s="397">
        <v>42690</v>
      </c>
      <c r="D52" s="394"/>
      <c r="E52" s="394"/>
      <c r="F52" s="394"/>
      <c r="G52" s="394"/>
      <c r="H52" s="394"/>
      <c r="I52" s="394"/>
      <c r="J52" s="394"/>
      <c r="K52" s="395"/>
    </row>
    <row r="53" spans="2:11">
      <c r="B53" s="396" t="s">
        <v>309</v>
      </c>
      <c r="C53" s="398" t="s">
        <v>310</v>
      </c>
      <c r="D53" s="394"/>
      <c r="E53" s="394"/>
      <c r="F53" s="394"/>
      <c r="G53" s="394"/>
      <c r="H53" s="394"/>
      <c r="I53" s="394"/>
      <c r="J53" s="394"/>
      <c r="K53" s="395"/>
    </row>
    <row r="54" spans="2:11">
      <c r="B54" s="396" t="s">
        <v>311</v>
      </c>
      <c r="C54" s="398" t="s">
        <v>312</v>
      </c>
      <c r="D54" s="394"/>
      <c r="E54" s="394"/>
      <c r="F54" s="394"/>
      <c r="G54" s="394"/>
      <c r="H54" s="394"/>
      <c r="I54" s="394"/>
      <c r="J54" s="394"/>
      <c r="K54" s="395"/>
    </row>
    <row r="55" spans="2:11">
      <c r="B55" s="399" t="s">
        <v>313</v>
      </c>
      <c r="C55" s="400" t="s">
        <v>314</v>
      </c>
      <c r="D55" s="401"/>
      <c r="E55" s="401"/>
      <c r="F55" s="401"/>
      <c r="G55" s="401"/>
      <c r="H55" s="401"/>
      <c r="I55" s="401"/>
      <c r="J55" s="401"/>
      <c r="K55" s="402"/>
    </row>
  </sheetData>
  <mergeCells count="54">
    <mergeCell ref="K44:K45"/>
    <mergeCell ref="E46:E47"/>
    <mergeCell ref="F46:F47"/>
    <mergeCell ref="G46:G47"/>
    <mergeCell ref="H46:H47"/>
    <mergeCell ref="I46:I47"/>
    <mergeCell ref="J46:J47"/>
    <mergeCell ref="K46:K47"/>
    <mergeCell ref="E44:E45"/>
    <mergeCell ref="F44:F45"/>
    <mergeCell ref="G44:G45"/>
    <mergeCell ref="H44:H45"/>
    <mergeCell ref="I44:I45"/>
    <mergeCell ref="J44:J45"/>
    <mergeCell ref="K40:K41"/>
    <mergeCell ref="E42:E43"/>
    <mergeCell ref="F42:F43"/>
    <mergeCell ref="G42:G43"/>
    <mergeCell ref="H42:H43"/>
    <mergeCell ref="I42:I43"/>
    <mergeCell ref="J42:J43"/>
    <mergeCell ref="K42:K43"/>
    <mergeCell ref="E40:E41"/>
    <mergeCell ref="F40:F41"/>
    <mergeCell ref="G40:G41"/>
    <mergeCell ref="H40:H41"/>
    <mergeCell ref="I40:I41"/>
    <mergeCell ref="J40:J41"/>
    <mergeCell ref="J36:J37"/>
    <mergeCell ref="K36:K37"/>
    <mergeCell ref="E38:E39"/>
    <mergeCell ref="F38:F39"/>
    <mergeCell ref="G38:G39"/>
    <mergeCell ref="H38:H39"/>
    <mergeCell ref="I38:I39"/>
    <mergeCell ref="J38:J39"/>
    <mergeCell ref="K38:K39"/>
    <mergeCell ref="E20:K21"/>
    <mergeCell ref="E22:K23"/>
    <mergeCell ref="E33:K33"/>
    <mergeCell ref="E34:E35"/>
    <mergeCell ref="G34:K34"/>
    <mergeCell ref="E36:E37"/>
    <mergeCell ref="F36:F37"/>
    <mergeCell ref="G36:G37"/>
    <mergeCell ref="H36:H37"/>
    <mergeCell ref="I36:I37"/>
    <mergeCell ref="B2:K2"/>
    <mergeCell ref="B3:K3"/>
    <mergeCell ref="B5:K5"/>
    <mergeCell ref="E12:E13"/>
    <mergeCell ref="K13:K14"/>
    <mergeCell ref="E16:E17"/>
    <mergeCell ref="K17:K18"/>
  </mergeCells>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dimension ref="A1:S91"/>
  <sheetViews>
    <sheetView view="pageBreakPreview" zoomScaleNormal="80" zoomScaleSheetLayoutView="100" zoomScalePageLayoutView="110" workbookViewId="0">
      <selection activeCell="E38" sqref="E38"/>
    </sheetView>
  </sheetViews>
  <sheetFormatPr defaultColWidth="8.85546875" defaultRowHeight="15"/>
  <cols>
    <col min="1" max="1" width="3.42578125" style="5" customWidth="1"/>
    <col min="2" max="2" width="6.42578125" style="179" customWidth="1"/>
    <col min="3" max="3" width="20" style="179" customWidth="1"/>
    <col min="4" max="4" width="54.5703125" style="5" customWidth="1"/>
    <col min="5" max="5" width="55.140625" style="5" customWidth="1"/>
    <col min="6" max="6" width="14.42578125" style="5" customWidth="1"/>
    <col min="7" max="11" width="5.5703125" style="5" customWidth="1"/>
    <col min="12" max="17" width="5.7109375" style="5" customWidth="1"/>
    <col min="18" max="18" width="52.5703125" style="5" customWidth="1"/>
    <col min="19" max="16384" width="8.85546875" style="5"/>
  </cols>
  <sheetData>
    <row r="1" spans="1:18" ht="12" customHeight="1"/>
    <row r="2" spans="1:18" ht="24.95" customHeight="1">
      <c r="B2" s="180" t="s">
        <v>29</v>
      </c>
      <c r="C2" s="180"/>
      <c r="D2" s="180"/>
      <c r="E2" s="180"/>
      <c r="F2" s="180"/>
      <c r="G2" s="180"/>
      <c r="H2" s="180"/>
      <c r="I2" s="180"/>
      <c r="J2" s="180"/>
      <c r="K2" s="180"/>
      <c r="L2" s="180"/>
      <c r="M2" s="180"/>
      <c r="N2" s="180"/>
      <c r="O2" s="180"/>
      <c r="P2" s="180"/>
      <c r="Q2" s="180"/>
      <c r="R2" s="180"/>
    </row>
    <row r="3" spans="1:18" ht="20.100000000000001" customHeight="1">
      <c r="B3" s="181" t="s">
        <v>30</v>
      </c>
      <c r="C3" s="181"/>
      <c r="D3" s="181"/>
      <c r="E3" s="181"/>
      <c r="F3" s="181"/>
      <c r="G3" s="181"/>
      <c r="H3" s="181"/>
      <c r="I3" s="181"/>
      <c r="J3" s="181"/>
      <c r="K3" s="181"/>
      <c r="L3" s="181"/>
      <c r="M3" s="181"/>
      <c r="N3" s="181"/>
      <c r="O3" s="181"/>
      <c r="P3" s="181"/>
      <c r="Q3" s="181"/>
      <c r="R3" s="181"/>
    </row>
    <row r="4" spans="1:18" ht="5.0999999999999996" customHeight="1"/>
    <row r="5" spans="1:18" s="182" customFormat="1" ht="37.5" customHeight="1">
      <c r="B5" s="183" t="s">
        <v>31</v>
      </c>
      <c r="C5" s="183"/>
      <c r="D5" s="183"/>
      <c r="E5" s="183"/>
      <c r="F5" s="183"/>
      <c r="G5" s="183"/>
      <c r="H5" s="183"/>
      <c r="I5" s="183"/>
      <c r="J5" s="183"/>
      <c r="K5" s="183"/>
      <c r="L5" s="183"/>
      <c r="M5" s="183"/>
      <c r="N5" s="183"/>
      <c r="O5" s="183"/>
      <c r="P5" s="183"/>
      <c r="Q5" s="183"/>
      <c r="R5" s="183"/>
    </row>
    <row r="6" spans="1:18" s="184" customFormat="1" ht="5.0999999999999996" customHeight="1">
      <c r="B6" s="185"/>
      <c r="C6" s="186"/>
      <c r="D6" s="187"/>
      <c r="E6" s="187"/>
      <c r="F6" s="188"/>
    </row>
    <row r="7" spans="1:18" s="189" customFormat="1" ht="24.95" customHeight="1">
      <c r="B7" s="190" t="s">
        <v>32</v>
      </c>
      <c r="C7" s="191" t="s">
        <v>33</v>
      </c>
      <c r="D7" s="192"/>
      <c r="E7" s="192"/>
      <c r="F7" s="192"/>
      <c r="G7" s="192"/>
      <c r="H7" s="192"/>
      <c r="I7" s="192"/>
      <c r="J7" s="192"/>
      <c r="K7" s="192"/>
      <c r="L7" s="192"/>
      <c r="M7" s="192"/>
      <c r="N7" s="192"/>
      <c r="O7" s="192"/>
      <c r="P7" s="192"/>
      <c r="Q7" s="192"/>
      <c r="R7" s="192"/>
    </row>
    <row r="8" spans="1:18" s="182" customFormat="1" ht="30" customHeight="1">
      <c r="B8" s="193"/>
      <c r="C8" s="194" t="s">
        <v>34</v>
      </c>
      <c r="D8" s="195" t="s">
        <v>35</v>
      </c>
      <c r="E8" s="196"/>
      <c r="F8" s="196"/>
      <c r="G8" s="196"/>
      <c r="H8" s="196"/>
      <c r="I8" s="196"/>
      <c r="J8" s="196"/>
      <c r="K8" s="196"/>
      <c r="L8" s="196"/>
      <c r="M8" s="196"/>
      <c r="N8" s="196"/>
      <c r="O8" s="196"/>
      <c r="P8" s="196"/>
      <c r="Q8" s="196"/>
      <c r="R8" s="197"/>
    </row>
    <row r="9" spans="1:18" s="182" customFormat="1" ht="50.1" customHeight="1">
      <c r="B9" s="198"/>
      <c r="C9" s="199" t="s">
        <v>36</v>
      </c>
      <c r="D9" s="195" t="s">
        <v>37</v>
      </c>
      <c r="E9" s="196"/>
      <c r="F9" s="196"/>
      <c r="G9" s="196"/>
      <c r="H9" s="196"/>
      <c r="I9" s="196"/>
      <c r="J9" s="196"/>
      <c r="K9" s="196"/>
      <c r="L9" s="196"/>
      <c r="M9" s="196"/>
      <c r="N9" s="196"/>
      <c r="O9" s="196"/>
      <c r="P9" s="196"/>
      <c r="Q9" s="196"/>
      <c r="R9" s="197"/>
    </row>
    <row r="10" spans="1:18" s="182" customFormat="1" ht="30" customHeight="1">
      <c r="B10" s="200"/>
      <c r="C10" s="201"/>
      <c r="D10" s="195" t="s">
        <v>38</v>
      </c>
      <c r="E10" s="196"/>
      <c r="F10" s="196"/>
      <c r="G10" s="196"/>
      <c r="H10" s="196"/>
      <c r="I10" s="196"/>
      <c r="J10" s="196"/>
      <c r="K10" s="196"/>
      <c r="L10" s="196"/>
      <c r="M10" s="196"/>
      <c r="N10" s="196"/>
      <c r="O10" s="196"/>
      <c r="P10" s="196"/>
      <c r="Q10" s="196"/>
      <c r="R10" s="197"/>
    </row>
    <row r="11" spans="1:18" s="202" customFormat="1" ht="30" customHeight="1">
      <c r="B11" s="203"/>
      <c r="C11" s="204" t="s">
        <v>15</v>
      </c>
      <c r="D11" s="205" t="s">
        <v>16</v>
      </c>
      <c r="E11" s="204" t="s">
        <v>39</v>
      </c>
      <c r="F11" s="206" t="s">
        <v>40</v>
      </c>
      <c r="G11" s="207" t="s">
        <v>41</v>
      </c>
      <c r="H11" s="208"/>
      <c r="I11" s="208"/>
      <c r="J11" s="208"/>
      <c r="K11" s="208"/>
      <c r="L11" s="207" t="s">
        <v>42</v>
      </c>
      <c r="M11" s="208"/>
      <c r="N11" s="208"/>
      <c r="O11" s="208"/>
      <c r="P11" s="208"/>
      <c r="Q11" s="208"/>
      <c r="R11" s="206" t="s">
        <v>43</v>
      </c>
    </row>
    <row r="12" spans="1:18" s="202" customFormat="1" ht="30" customHeight="1">
      <c r="B12" s="209"/>
      <c r="C12" s="210"/>
      <c r="D12" s="211"/>
      <c r="E12" s="210"/>
      <c r="F12" s="212"/>
      <c r="G12" s="213" t="str">
        <f>Níveis!E6</f>
        <v>N1i</v>
      </c>
      <c r="H12" s="213" t="str">
        <f>Níveis!E7</f>
        <v>N2i</v>
      </c>
      <c r="I12" s="213" t="str">
        <f>Níveis!E8</f>
        <v>N3i</v>
      </c>
      <c r="J12" s="214" t="str">
        <f>Níveis!E9</f>
        <v>N4i</v>
      </c>
      <c r="K12" s="214" t="str">
        <f>Níveis!E10</f>
        <v>N5i</v>
      </c>
      <c r="L12" s="215" t="s">
        <v>44</v>
      </c>
      <c r="M12" s="215" t="s">
        <v>45</v>
      </c>
      <c r="N12" s="215" t="s">
        <v>46</v>
      </c>
      <c r="O12" s="215" t="s">
        <v>47</v>
      </c>
      <c r="P12" s="215" t="s">
        <v>48</v>
      </c>
      <c r="Q12" s="215" t="s">
        <v>49</v>
      </c>
      <c r="R12" s="212"/>
    </row>
    <row r="13" spans="1:18" s="182" customFormat="1" ht="45.95" customHeight="1">
      <c r="A13" s="216">
        <v>1</v>
      </c>
      <c r="B13" s="217" t="s">
        <v>50</v>
      </c>
      <c r="C13" s="218" t="s">
        <v>51</v>
      </c>
      <c r="D13" s="219" t="s">
        <v>52</v>
      </c>
      <c r="E13" s="219" t="s">
        <v>53</v>
      </c>
      <c r="F13" s="220" t="s">
        <v>54</v>
      </c>
      <c r="G13" s="221" t="s">
        <v>55</v>
      </c>
      <c r="H13" s="221" t="s">
        <v>55</v>
      </c>
      <c r="I13" s="221" t="s">
        <v>55</v>
      </c>
      <c r="J13" s="222" t="s">
        <v>55</v>
      </c>
      <c r="K13" s="222" t="s">
        <v>55</v>
      </c>
      <c r="L13" s="222" t="s">
        <v>56</v>
      </c>
      <c r="M13" s="222" t="s">
        <v>56</v>
      </c>
      <c r="N13" s="222" t="s">
        <v>56</v>
      </c>
      <c r="O13" s="222" t="s">
        <v>56</v>
      </c>
      <c r="P13" s="222" t="s">
        <v>56</v>
      </c>
      <c r="Q13" s="222" t="s">
        <v>56</v>
      </c>
      <c r="R13" s="219" t="s">
        <v>57</v>
      </c>
    </row>
    <row r="14" spans="1:18" s="182" customFormat="1" ht="45.95" customHeight="1">
      <c r="A14" s="216">
        <v>2</v>
      </c>
      <c r="B14" s="217" t="s">
        <v>58</v>
      </c>
      <c r="C14" s="218" t="s">
        <v>59</v>
      </c>
      <c r="D14" s="219" t="s">
        <v>60</v>
      </c>
      <c r="E14" s="219" t="s">
        <v>61</v>
      </c>
      <c r="F14" s="220" t="s">
        <v>62</v>
      </c>
      <c r="G14" s="221" t="s">
        <v>55</v>
      </c>
      <c r="H14" s="221" t="s">
        <v>55</v>
      </c>
      <c r="I14" s="221" t="s">
        <v>55</v>
      </c>
      <c r="J14" s="222" t="s">
        <v>55</v>
      </c>
      <c r="K14" s="222" t="s">
        <v>55</v>
      </c>
      <c r="L14" s="222" t="s">
        <v>56</v>
      </c>
      <c r="M14" s="222" t="s">
        <v>56</v>
      </c>
      <c r="N14" s="222" t="s">
        <v>56</v>
      </c>
      <c r="O14" s="222" t="s">
        <v>56</v>
      </c>
      <c r="P14" s="222" t="s">
        <v>56</v>
      </c>
      <c r="Q14" s="222" t="s">
        <v>56</v>
      </c>
      <c r="R14" s="219" t="s">
        <v>63</v>
      </c>
    </row>
    <row r="15" spans="1:18" s="182" customFormat="1" ht="45.95" customHeight="1">
      <c r="A15" s="216">
        <v>3</v>
      </c>
      <c r="B15" s="217" t="s">
        <v>64</v>
      </c>
      <c r="C15" s="218" t="s">
        <v>65</v>
      </c>
      <c r="D15" s="219" t="s">
        <v>66</v>
      </c>
      <c r="E15" s="219" t="s">
        <v>67</v>
      </c>
      <c r="F15" s="220" t="s">
        <v>68</v>
      </c>
      <c r="G15" s="221"/>
      <c r="H15" s="221" t="s">
        <v>55</v>
      </c>
      <c r="I15" s="221" t="s">
        <v>55</v>
      </c>
      <c r="J15" s="222" t="s">
        <v>55</v>
      </c>
      <c r="K15" s="222" t="s">
        <v>55</v>
      </c>
      <c r="L15" s="222"/>
      <c r="M15" s="222" t="s">
        <v>56</v>
      </c>
      <c r="N15" s="222" t="s">
        <v>56</v>
      </c>
      <c r="O15" s="222" t="s">
        <v>56</v>
      </c>
      <c r="P15" s="222" t="s">
        <v>56</v>
      </c>
      <c r="Q15" s="222" t="s">
        <v>56</v>
      </c>
      <c r="R15" s="219" t="s">
        <v>69</v>
      </c>
    </row>
    <row r="16" spans="1:18" s="182" customFormat="1" ht="45.95" customHeight="1">
      <c r="A16" s="216">
        <v>4</v>
      </c>
      <c r="B16" s="217" t="s">
        <v>70</v>
      </c>
      <c r="C16" s="218" t="s">
        <v>71</v>
      </c>
      <c r="D16" s="219" t="s">
        <v>72</v>
      </c>
      <c r="E16" s="219" t="s">
        <v>73</v>
      </c>
      <c r="F16" s="220" t="s">
        <v>68</v>
      </c>
      <c r="G16" s="221"/>
      <c r="H16" s="221" t="s">
        <v>55</v>
      </c>
      <c r="I16" s="221" t="s">
        <v>55</v>
      </c>
      <c r="J16" s="222" t="s">
        <v>55</v>
      </c>
      <c r="K16" s="222" t="s">
        <v>55</v>
      </c>
      <c r="L16" s="222"/>
      <c r="M16" s="222" t="s">
        <v>56</v>
      </c>
      <c r="N16" s="222" t="s">
        <v>56</v>
      </c>
      <c r="O16" s="222" t="s">
        <v>56</v>
      </c>
      <c r="P16" s="222" t="s">
        <v>56</v>
      </c>
      <c r="Q16" s="222" t="s">
        <v>56</v>
      </c>
      <c r="R16" s="219" t="s">
        <v>69</v>
      </c>
    </row>
    <row r="17" spans="1:18" s="182" customFormat="1" ht="45.95" customHeight="1">
      <c r="A17" s="216">
        <v>5</v>
      </c>
      <c r="B17" s="217" t="s">
        <v>74</v>
      </c>
      <c r="C17" s="218" t="s">
        <v>75</v>
      </c>
      <c r="D17" s="219" t="s">
        <v>76</v>
      </c>
      <c r="E17" s="219" t="s">
        <v>77</v>
      </c>
      <c r="F17" s="220" t="s">
        <v>68</v>
      </c>
      <c r="G17" s="221"/>
      <c r="H17" s="221"/>
      <c r="I17" s="221" t="s">
        <v>55</v>
      </c>
      <c r="J17" s="222" t="s">
        <v>55</v>
      </c>
      <c r="K17" s="222" t="s">
        <v>55</v>
      </c>
      <c r="L17" s="222"/>
      <c r="M17" s="222" t="s">
        <v>78</v>
      </c>
      <c r="N17" s="222" t="s">
        <v>56</v>
      </c>
      <c r="O17" s="222" t="s">
        <v>56</v>
      </c>
      <c r="P17" s="222" t="s">
        <v>56</v>
      </c>
      <c r="Q17" s="222" t="s">
        <v>56</v>
      </c>
      <c r="R17" s="219" t="s">
        <v>79</v>
      </c>
    </row>
    <row r="18" spans="1:18" s="182" customFormat="1" ht="45.95" customHeight="1">
      <c r="A18" s="216">
        <v>6</v>
      </c>
      <c r="B18" s="217" t="s">
        <v>80</v>
      </c>
      <c r="C18" s="218" t="s">
        <v>81</v>
      </c>
      <c r="D18" s="219" t="s">
        <v>82</v>
      </c>
      <c r="E18" s="219" t="s">
        <v>77</v>
      </c>
      <c r="F18" s="220" t="s">
        <v>68</v>
      </c>
      <c r="G18" s="221"/>
      <c r="H18" s="221"/>
      <c r="I18" s="221" t="s">
        <v>55</v>
      </c>
      <c r="J18" s="222" t="s">
        <v>55</v>
      </c>
      <c r="K18" s="222" t="s">
        <v>55</v>
      </c>
      <c r="L18" s="222"/>
      <c r="M18" s="222" t="s">
        <v>78</v>
      </c>
      <c r="N18" s="222" t="s">
        <v>56</v>
      </c>
      <c r="O18" s="222" t="s">
        <v>56</v>
      </c>
      <c r="P18" s="222" t="s">
        <v>56</v>
      </c>
      <c r="Q18" s="222" t="s">
        <v>56</v>
      </c>
      <c r="R18" s="219" t="s">
        <v>79</v>
      </c>
    </row>
    <row r="19" spans="1:18" s="182" customFormat="1" ht="45.95" customHeight="1">
      <c r="A19" s="216">
        <v>7</v>
      </c>
      <c r="B19" s="217" t="s">
        <v>83</v>
      </c>
      <c r="C19" s="218" t="s">
        <v>84</v>
      </c>
      <c r="D19" s="219" t="s">
        <v>85</v>
      </c>
      <c r="E19" s="219" t="s">
        <v>86</v>
      </c>
      <c r="F19" s="220" t="s">
        <v>68</v>
      </c>
      <c r="G19" s="221"/>
      <c r="H19" s="221"/>
      <c r="I19" s="221" t="s">
        <v>55</v>
      </c>
      <c r="J19" s="222" t="s">
        <v>55</v>
      </c>
      <c r="K19" s="222" t="s">
        <v>55</v>
      </c>
      <c r="L19" s="222"/>
      <c r="M19" s="222" t="s">
        <v>78</v>
      </c>
      <c r="N19" s="222" t="s">
        <v>56</v>
      </c>
      <c r="O19" s="222" t="s">
        <v>56</v>
      </c>
      <c r="P19" s="222" t="s">
        <v>56</v>
      </c>
      <c r="Q19" s="222" t="s">
        <v>56</v>
      </c>
      <c r="R19" s="219" t="s">
        <v>79</v>
      </c>
    </row>
    <row r="20" spans="1:18" s="182" customFormat="1" ht="45.95" customHeight="1">
      <c r="A20" s="216">
        <v>8</v>
      </c>
      <c r="B20" s="217" t="s">
        <v>87</v>
      </c>
      <c r="C20" s="218" t="s">
        <v>88</v>
      </c>
      <c r="D20" s="219" t="s">
        <v>89</v>
      </c>
      <c r="E20" s="219" t="s">
        <v>90</v>
      </c>
      <c r="F20" s="220" t="s">
        <v>68</v>
      </c>
      <c r="G20" s="221"/>
      <c r="H20" s="221"/>
      <c r="I20" s="221" t="s">
        <v>55</v>
      </c>
      <c r="J20" s="222" t="s">
        <v>55</v>
      </c>
      <c r="K20" s="222" t="s">
        <v>55</v>
      </c>
      <c r="L20" s="222"/>
      <c r="M20" s="222" t="s">
        <v>78</v>
      </c>
      <c r="N20" s="222" t="s">
        <v>56</v>
      </c>
      <c r="O20" s="222" t="s">
        <v>56</v>
      </c>
      <c r="P20" s="222" t="s">
        <v>56</v>
      </c>
      <c r="Q20" s="222" t="s">
        <v>56</v>
      </c>
      <c r="R20" s="219" t="s">
        <v>79</v>
      </c>
    </row>
    <row r="21" spans="1:18" s="230" customFormat="1" ht="45.95" customHeight="1">
      <c r="A21" s="223">
        <v>9</v>
      </c>
      <c r="B21" s="224" t="s">
        <v>91</v>
      </c>
      <c r="C21" s="225" t="s">
        <v>92</v>
      </c>
      <c r="D21" s="226" t="s">
        <v>93</v>
      </c>
      <c r="E21" s="226" t="s">
        <v>94</v>
      </c>
      <c r="F21" s="227" t="s">
        <v>62</v>
      </c>
      <c r="G21" s="228" t="s">
        <v>55</v>
      </c>
      <c r="H21" s="228" t="s">
        <v>55</v>
      </c>
      <c r="I21" s="228" t="s">
        <v>55</v>
      </c>
      <c r="J21" s="229" t="s">
        <v>55</v>
      </c>
      <c r="K21" s="229" t="s">
        <v>55</v>
      </c>
      <c r="L21" s="229"/>
      <c r="M21" s="229" t="s">
        <v>56</v>
      </c>
      <c r="N21" s="229" t="s">
        <v>56</v>
      </c>
      <c r="O21" s="229" t="s">
        <v>56</v>
      </c>
      <c r="P21" s="229" t="s">
        <v>56</v>
      </c>
      <c r="Q21" s="229" t="s">
        <v>56</v>
      </c>
      <c r="R21" s="226" t="s">
        <v>69</v>
      </c>
    </row>
    <row r="22" spans="1:18" s="236" customFormat="1" ht="15" customHeight="1">
      <c r="A22" s="223"/>
      <c r="B22" s="231"/>
      <c r="C22" s="232"/>
      <c r="D22" s="233"/>
      <c r="E22" s="234"/>
      <c r="F22" s="235"/>
    </row>
    <row r="23" spans="1:18" s="189" customFormat="1" ht="24.95" customHeight="1">
      <c r="A23" s="216"/>
      <c r="B23" s="190" t="s">
        <v>95</v>
      </c>
      <c r="C23" s="237" t="s">
        <v>96</v>
      </c>
      <c r="D23" s="238"/>
      <c r="E23" s="238"/>
      <c r="F23" s="238"/>
      <c r="G23" s="238"/>
      <c r="H23" s="238"/>
      <c r="I23" s="238"/>
      <c r="J23" s="238"/>
      <c r="K23" s="238"/>
      <c r="L23" s="238"/>
      <c r="M23" s="238"/>
      <c r="N23" s="238"/>
      <c r="O23" s="238"/>
      <c r="P23" s="238"/>
      <c r="Q23" s="238"/>
      <c r="R23" s="238"/>
    </row>
    <row r="24" spans="1:18" s="182" customFormat="1" ht="30" customHeight="1">
      <c r="A24" s="216"/>
      <c r="B24" s="193"/>
      <c r="C24" s="194" t="s">
        <v>34</v>
      </c>
      <c r="D24" s="195" t="s">
        <v>97</v>
      </c>
      <c r="E24" s="196"/>
      <c r="F24" s="196"/>
      <c r="G24" s="196"/>
      <c r="H24" s="196"/>
      <c r="I24" s="196"/>
      <c r="J24" s="196"/>
      <c r="K24" s="196"/>
      <c r="L24" s="196"/>
      <c r="M24" s="196"/>
      <c r="N24" s="196"/>
      <c r="O24" s="196"/>
      <c r="P24" s="196"/>
      <c r="Q24" s="196"/>
      <c r="R24" s="197"/>
    </row>
    <row r="25" spans="1:18" s="182" customFormat="1" ht="50.1" customHeight="1">
      <c r="A25" s="216"/>
      <c r="B25" s="198"/>
      <c r="C25" s="199" t="s">
        <v>36</v>
      </c>
      <c r="D25" s="195" t="s">
        <v>98</v>
      </c>
      <c r="E25" s="196"/>
      <c r="F25" s="196"/>
      <c r="G25" s="196"/>
      <c r="H25" s="196"/>
      <c r="I25" s="196"/>
      <c r="J25" s="196"/>
      <c r="K25" s="196"/>
      <c r="L25" s="196"/>
      <c r="M25" s="196"/>
      <c r="N25" s="196"/>
      <c r="O25" s="196"/>
      <c r="P25" s="196"/>
      <c r="Q25" s="196"/>
      <c r="R25" s="197"/>
    </row>
    <row r="26" spans="1:18" s="182" customFormat="1" ht="30" customHeight="1">
      <c r="A26" s="216"/>
      <c r="B26" s="200"/>
      <c r="C26" s="201"/>
      <c r="D26" s="195" t="s">
        <v>99</v>
      </c>
      <c r="E26" s="196"/>
      <c r="F26" s="196"/>
      <c r="G26" s="196"/>
      <c r="H26" s="196"/>
      <c r="I26" s="196"/>
      <c r="J26" s="196"/>
      <c r="K26" s="196"/>
      <c r="L26" s="196"/>
      <c r="M26" s="196"/>
      <c r="N26" s="196"/>
      <c r="O26" s="196"/>
      <c r="P26" s="196"/>
      <c r="Q26" s="196"/>
      <c r="R26" s="197"/>
    </row>
    <row r="27" spans="1:18" s="202" customFormat="1" ht="30" customHeight="1">
      <c r="B27" s="203"/>
      <c r="C27" s="204" t="s">
        <v>15</v>
      </c>
      <c r="D27" s="205" t="s">
        <v>16</v>
      </c>
      <c r="E27" s="204" t="s">
        <v>39</v>
      </c>
      <c r="F27" s="206" t="s">
        <v>40</v>
      </c>
      <c r="G27" s="207" t="str">
        <f>G$11</f>
        <v>Metas requeridas conforme Nível de Implementação</v>
      </c>
      <c r="H27" s="208"/>
      <c r="I27" s="208"/>
      <c r="J27" s="208"/>
      <c r="K27" s="208"/>
      <c r="L27" s="207" t="str">
        <f>L$11</f>
        <v>Aferição em cada Ciclo, a partir do Nivel Caracteristico Inicial indicado</v>
      </c>
      <c r="M27" s="208"/>
      <c r="N27" s="208"/>
      <c r="O27" s="208"/>
      <c r="P27" s="208"/>
      <c r="Q27" s="208"/>
      <c r="R27" s="206" t="str">
        <f>R11</f>
        <v>Condições de Exigibilidade e Critérios de Aferição</v>
      </c>
    </row>
    <row r="28" spans="1:18" s="202" customFormat="1" ht="30" customHeight="1">
      <c r="B28" s="209"/>
      <c r="C28" s="210"/>
      <c r="D28" s="211"/>
      <c r="E28" s="210"/>
      <c r="F28" s="212"/>
      <c r="G28" s="213" t="str">
        <f t="shared" ref="G28:Q28" si="0">G$12</f>
        <v>N1i</v>
      </c>
      <c r="H28" s="213" t="str">
        <f t="shared" si="0"/>
        <v>N2i</v>
      </c>
      <c r="I28" s="213" t="str">
        <f t="shared" si="0"/>
        <v>N3i</v>
      </c>
      <c r="J28" s="214" t="str">
        <f t="shared" si="0"/>
        <v>N4i</v>
      </c>
      <c r="K28" s="214" t="str">
        <f t="shared" si="0"/>
        <v>N5i</v>
      </c>
      <c r="L28" s="215" t="str">
        <f t="shared" si="0"/>
        <v>Ano 0</v>
      </c>
      <c r="M28" s="215" t="str">
        <f t="shared" si="0"/>
        <v>Ano 1</v>
      </c>
      <c r="N28" s="215" t="str">
        <f t="shared" si="0"/>
        <v>Ano 2</v>
      </c>
      <c r="O28" s="215" t="str">
        <f t="shared" si="0"/>
        <v>Ano 3</v>
      </c>
      <c r="P28" s="215" t="str">
        <f t="shared" si="0"/>
        <v>Ano 4</v>
      </c>
      <c r="Q28" s="215" t="str">
        <f t="shared" si="0"/>
        <v>Ano 5</v>
      </c>
      <c r="R28" s="212"/>
    </row>
    <row r="29" spans="1:18" s="182" customFormat="1" ht="65.099999999999994" customHeight="1">
      <c r="A29" s="216">
        <v>10</v>
      </c>
      <c r="B29" s="217" t="s">
        <v>100</v>
      </c>
      <c r="C29" s="239" t="s">
        <v>101</v>
      </c>
      <c r="D29" s="219" t="s">
        <v>102</v>
      </c>
      <c r="E29" s="219" t="s">
        <v>103</v>
      </c>
      <c r="F29" s="240" t="s">
        <v>104</v>
      </c>
      <c r="G29" s="221"/>
      <c r="H29" s="221" t="s">
        <v>55</v>
      </c>
      <c r="I29" s="221" t="s">
        <v>55</v>
      </c>
      <c r="J29" s="222" t="s">
        <v>55</v>
      </c>
      <c r="K29" s="222" t="s">
        <v>55</v>
      </c>
      <c r="L29" s="241"/>
      <c r="M29" s="222" t="s">
        <v>78</v>
      </c>
      <c r="N29" s="222" t="s">
        <v>56</v>
      </c>
      <c r="O29" s="222" t="s">
        <v>56</v>
      </c>
      <c r="P29" s="222" t="s">
        <v>56</v>
      </c>
      <c r="Q29" s="222" t="s">
        <v>56</v>
      </c>
      <c r="R29" s="242" t="s">
        <v>105</v>
      </c>
    </row>
    <row r="30" spans="1:18" s="182" customFormat="1" ht="50.1" customHeight="1">
      <c r="A30" s="216">
        <v>11</v>
      </c>
      <c r="B30" s="243" t="s">
        <v>106</v>
      </c>
      <c r="C30" s="244" t="s">
        <v>107</v>
      </c>
      <c r="D30" s="245" t="s">
        <v>108</v>
      </c>
      <c r="E30" s="245" t="s">
        <v>109</v>
      </c>
      <c r="F30" s="246" t="s">
        <v>104</v>
      </c>
      <c r="G30" s="247"/>
      <c r="H30" s="247"/>
      <c r="I30" s="247" t="s">
        <v>55</v>
      </c>
      <c r="J30" s="248" t="s">
        <v>55</v>
      </c>
      <c r="K30" s="248" t="s">
        <v>55</v>
      </c>
      <c r="L30" s="248"/>
      <c r="M30" s="248"/>
      <c r="N30" s="248" t="s">
        <v>78</v>
      </c>
      <c r="O30" s="248" t="s">
        <v>56</v>
      </c>
      <c r="P30" s="248" t="s">
        <v>56</v>
      </c>
      <c r="Q30" s="248" t="s">
        <v>56</v>
      </c>
      <c r="R30" s="249" t="s">
        <v>110</v>
      </c>
    </row>
    <row r="31" spans="1:18" s="254" customFormat="1" ht="82.5" customHeight="1">
      <c r="A31" s="250">
        <v>12</v>
      </c>
      <c r="B31" s="224" t="s">
        <v>111</v>
      </c>
      <c r="C31" s="251" t="s">
        <v>112</v>
      </c>
      <c r="D31" s="226" t="s">
        <v>113</v>
      </c>
      <c r="E31" s="226" t="s">
        <v>114</v>
      </c>
      <c r="F31" s="252" t="s">
        <v>104</v>
      </c>
      <c r="G31" s="228"/>
      <c r="H31" s="228"/>
      <c r="I31" s="228" t="s">
        <v>55</v>
      </c>
      <c r="J31" s="229" t="s">
        <v>55</v>
      </c>
      <c r="K31" s="229" t="s">
        <v>55</v>
      </c>
      <c r="L31" s="229"/>
      <c r="M31" s="229"/>
      <c r="N31" s="229" t="s">
        <v>115</v>
      </c>
      <c r="O31" s="229" t="s">
        <v>56</v>
      </c>
      <c r="P31" s="229" t="s">
        <v>56</v>
      </c>
      <c r="Q31" s="229" t="s">
        <v>56</v>
      </c>
      <c r="R31" s="253" t="s">
        <v>116</v>
      </c>
    </row>
    <row r="32" spans="1:18" s="189" customFormat="1" ht="24.95" customHeight="1">
      <c r="A32" s="216"/>
      <c r="B32" s="190" t="s">
        <v>117</v>
      </c>
      <c r="C32" s="255" t="s">
        <v>118</v>
      </c>
      <c r="D32" s="256"/>
      <c r="E32" s="256"/>
      <c r="F32" s="256"/>
      <c r="G32" s="256"/>
      <c r="H32" s="256"/>
      <c r="I32" s="256"/>
      <c r="J32" s="256"/>
      <c r="K32" s="256"/>
      <c r="L32" s="256"/>
      <c r="M32" s="256"/>
      <c r="N32" s="256"/>
      <c r="O32" s="256"/>
      <c r="P32" s="256"/>
      <c r="Q32" s="256"/>
      <c r="R32" s="256"/>
    </row>
    <row r="33" spans="1:18" s="182" customFormat="1" ht="30" customHeight="1">
      <c r="A33" s="216"/>
      <c r="B33" s="193"/>
      <c r="C33" s="194" t="s">
        <v>34</v>
      </c>
      <c r="D33" s="195" t="s">
        <v>119</v>
      </c>
      <c r="E33" s="196"/>
      <c r="F33" s="196"/>
      <c r="G33" s="196"/>
      <c r="H33" s="196"/>
      <c r="I33" s="196"/>
      <c r="J33" s="196"/>
      <c r="K33" s="196"/>
      <c r="L33" s="196"/>
      <c r="M33" s="196"/>
      <c r="N33" s="196"/>
      <c r="O33" s="196"/>
      <c r="P33" s="196"/>
      <c r="Q33" s="196"/>
      <c r="R33" s="197"/>
    </row>
    <row r="34" spans="1:18" s="182" customFormat="1" ht="50.1" customHeight="1">
      <c r="A34" s="216"/>
      <c r="B34" s="198"/>
      <c r="C34" s="199" t="s">
        <v>36</v>
      </c>
      <c r="D34" s="195" t="s">
        <v>120</v>
      </c>
      <c r="E34" s="196"/>
      <c r="F34" s="196"/>
      <c r="G34" s="196"/>
      <c r="H34" s="196"/>
      <c r="I34" s="196"/>
      <c r="J34" s="196"/>
      <c r="K34" s="196"/>
      <c r="L34" s="196"/>
      <c r="M34" s="196"/>
      <c r="N34" s="196"/>
      <c r="O34" s="196"/>
      <c r="P34" s="196"/>
      <c r="Q34" s="196"/>
      <c r="R34" s="197"/>
    </row>
    <row r="35" spans="1:18" s="182" customFormat="1" ht="30" customHeight="1">
      <c r="A35" s="216"/>
      <c r="B35" s="200"/>
      <c r="C35" s="201"/>
      <c r="D35" s="195" t="s">
        <v>121</v>
      </c>
      <c r="E35" s="196"/>
      <c r="F35" s="196"/>
      <c r="G35" s="196"/>
      <c r="H35" s="196"/>
      <c r="I35" s="196"/>
      <c r="J35" s="196"/>
      <c r="K35" s="196"/>
      <c r="L35" s="196"/>
      <c r="M35" s="196"/>
      <c r="N35" s="196"/>
      <c r="O35" s="196"/>
      <c r="P35" s="196"/>
      <c r="Q35" s="196"/>
      <c r="R35" s="197"/>
    </row>
    <row r="36" spans="1:18" s="202" customFormat="1" ht="30" customHeight="1">
      <c r="B36" s="203"/>
      <c r="C36" s="204" t="s">
        <v>15</v>
      </c>
      <c r="D36" s="205" t="s">
        <v>16</v>
      </c>
      <c r="E36" s="204" t="s">
        <v>39</v>
      </c>
      <c r="F36" s="206" t="s">
        <v>40</v>
      </c>
      <c r="G36" s="207" t="str">
        <f>G$11</f>
        <v>Metas requeridas conforme Nível de Implementação</v>
      </c>
      <c r="H36" s="208"/>
      <c r="I36" s="208"/>
      <c r="J36" s="208"/>
      <c r="K36" s="208"/>
      <c r="L36" s="207" t="str">
        <f>L$11</f>
        <v>Aferição em cada Ciclo, a partir do Nivel Caracteristico Inicial indicado</v>
      </c>
      <c r="M36" s="208"/>
      <c r="N36" s="208"/>
      <c r="O36" s="208"/>
      <c r="P36" s="208"/>
      <c r="Q36" s="208"/>
      <c r="R36" s="206" t="str">
        <f>R11</f>
        <v>Condições de Exigibilidade e Critérios de Aferição</v>
      </c>
    </row>
    <row r="37" spans="1:18" s="202" customFormat="1" ht="30" customHeight="1">
      <c r="B37" s="209"/>
      <c r="C37" s="210"/>
      <c r="D37" s="211"/>
      <c r="E37" s="210"/>
      <c r="F37" s="212"/>
      <c r="G37" s="213" t="str">
        <f t="shared" ref="G37:Q37" si="1">G$12</f>
        <v>N1i</v>
      </c>
      <c r="H37" s="213" t="str">
        <f t="shared" si="1"/>
        <v>N2i</v>
      </c>
      <c r="I37" s="213" t="str">
        <f t="shared" si="1"/>
        <v>N3i</v>
      </c>
      <c r="J37" s="214" t="str">
        <f t="shared" si="1"/>
        <v>N4i</v>
      </c>
      <c r="K37" s="214" t="str">
        <f t="shared" si="1"/>
        <v>N5i</v>
      </c>
      <c r="L37" s="215" t="str">
        <f t="shared" si="1"/>
        <v>Ano 0</v>
      </c>
      <c r="M37" s="215" t="str">
        <f t="shared" si="1"/>
        <v>Ano 1</v>
      </c>
      <c r="N37" s="215" t="str">
        <f t="shared" si="1"/>
        <v>Ano 2</v>
      </c>
      <c r="O37" s="215" t="str">
        <f t="shared" si="1"/>
        <v>Ano 3</v>
      </c>
      <c r="P37" s="215" t="str">
        <f t="shared" si="1"/>
        <v>Ano 4</v>
      </c>
      <c r="Q37" s="215" t="str">
        <f t="shared" si="1"/>
        <v>Ano 5</v>
      </c>
      <c r="R37" s="212"/>
    </row>
    <row r="38" spans="1:18" s="182" customFormat="1" ht="54.95" customHeight="1">
      <c r="A38" s="216">
        <v>13</v>
      </c>
      <c r="B38" s="217" t="s">
        <v>122</v>
      </c>
      <c r="C38" s="239" t="s">
        <v>123</v>
      </c>
      <c r="D38" s="219" t="s">
        <v>124</v>
      </c>
      <c r="E38" s="219" t="s">
        <v>125</v>
      </c>
      <c r="F38" s="240" t="s">
        <v>104</v>
      </c>
      <c r="G38" s="221"/>
      <c r="H38" s="221" t="s">
        <v>55</v>
      </c>
      <c r="I38" s="221" t="s">
        <v>55</v>
      </c>
      <c r="J38" s="222" t="s">
        <v>55</v>
      </c>
      <c r="K38" s="222" t="s">
        <v>55</v>
      </c>
      <c r="L38" s="241"/>
      <c r="M38" s="222" t="s">
        <v>78</v>
      </c>
      <c r="N38" s="222" t="s">
        <v>56</v>
      </c>
      <c r="O38" s="222" t="s">
        <v>56</v>
      </c>
      <c r="P38" s="222" t="s">
        <v>56</v>
      </c>
      <c r="Q38" s="222" t="s">
        <v>56</v>
      </c>
      <c r="R38" s="242" t="s">
        <v>126</v>
      </c>
    </row>
    <row r="39" spans="1:18" s="182" customFormat="1" ht="50.1" customHeight="1">
      <c r="A39" s="216">
        <v>14</v>
      </c>
      <c r="B39" s="217" t="s">
        <v>127</v>
      </c>
      <c r="C39" s="239" t="s">
        <v>128</v>
      </c>
      <c r="D39" s="219" t="s">
        <v>129</v>
      </c>
      <c r="E39" s="219" t="s">
        <v>130</v>
      </c>
      <c r="F39" s="240" t="s">
        <v>104</v>
      </c>
      <c r="G39" s="221"/>
      <c r="H39" s="221"/>
      <c r="I39" s="221" t="s">
        <v>55</v>
      </c>
      <c r="J39" s="222" t="s">
        <v>55</v>
      </c>
      <c r="K39" s="222" t="s">
        <v>55</v>
      </c>
      <c r="L39" s="222"/>
      <c r="M39" s="222"/>
      <c r="N39" s="222" t="s">
        <v>78</v>
      </c>
      <c r="O39" s="222" t="s">
        <v>56</v>
      </c>
      <c r="P39" s="222" t="s">
        <v>56</v>
      </c>
      <c r="Q39" s="222" t="s">
        <v>56</v>
      </c>
      <c r="R39" s="242" t="s">
        <v>110</v>
      </c>
    </row>
    <row r="40" spans="1:18" s="259" customFormat="1" ht="45" customHeight="1">
      <c r="A40" s="257">
        <v>15</v>
      </c>
      <c r="B40" s="224" t="s">
        <v>131</v>
      </c>
      <c r="C40" s="251" t="s">
        <v>132</v>
      </c>
      <c r="D40" s="226" t="s">
        <v>133</v>
      </c>
      <c r="E40" s="226" t="s">
        <v>134</v>
      </c>
      <c r="F40" s="227" t="s">
        <v>104</v>
      </c>
      <c r="G40" s="258"/>
      <c r="H40" s="258"/>
      <c r="I40" s="228" t="s">
        <v>55</v>
      </c>
      <c r="J40" s="229" t="s">
        <v>55</v>
      </c>
      <c r="K40" s="229" t="s">
        <v>55</v>
      </c>
      <c r="L40" s="229"/>
      <c r="M40" s="229"/>
      <c r="N40" s="229" t="s">
        <v>115</v>
      </c>
      <c r="O40" s="229" t="s">
        <v>56</v>
      </c>
      <c r="P40" s="229" t="s">
        <v>56</v>
      </c>
      <c r="Q40" s="229" t="s">
        <v>56</v>
      </c>
      <c r="R40" s="253" t="s">
        <v>116</v>
      </c>
    </row>
    <row r="41" spans="1:18" s="184" customFormat="1" ht="15" customHeight="1">
      <c r="A41" s="216"/>
      <c r="B41" s="231"/>
      <c r="C41" s="232"/>
      <c r="D41" s="233"/>
      <c r="E41" s="234"/>
      <c r="F41" s="235"/>
    </row>
    <row r="42" spans="1:18" s="189" customFormat="1" ht="24.95" customHeight="1">
      <c r="A42" s="216"/>
      <c r="B42" s="190" t="s">
        <v>135</v>
      </c>
      <c r="C42" s="260" t="s">
        <v>136</v>
      </c>
      <c r="D42" s="261"/>
      <c r="E42" s="261"/>
      <c r="F42" s="261"/>
      <c r="G42" s="261"/>
      <c r="H42" s="261"/>
      <c r="I42" s="261"/>
      <c r="J42" s="261"/>
      <c r="K42" s="261"/>
      <c r="L42" s="261"/>
      <c r="M42" s="261"/>
      <c r="N42" s="261"/>
      <c r="O42" s="261"/>
      <c r="P42" s="261"/>
      <c r="Q42" s="261"/>
      <c r="R42" s="261"/>
    </row>
    <row r="43" spans="1:18" s="182" customFormat="1" ht="30" customHeight="1">
      <c r="A43" s="216"/>
      <c r="B43" s="193"/>
      <c r="C43" s="194" t="s">
        <v>34</v>
      </c>
      <c r="D43" s="195" t="s">
        <v>137</v>
      </c>
      <c r="E43" s="196"/>
      <c r="F43" s="196"/>
      <c r="G43" s="196"/>
      <c r="H43" s="196"/>
      <c r="I43" s="196"/>
      <c r="J43" s="196"/>
      <c r="K43" s="196"/>
      <c r="L43" s="196"/>
      <c r="M43" s="196"/>
      <c r="N43" s="196"/>
      <c r="O43" s="196"/>
      <c r="P43" s="196"/>
      <c r="Q43" s="196"/>
      <c r="R43" s="197"/>
    </row>
    <row r="44" spans="1:18" s="182" customFormat="1" ht="30" customHeight="1">
      <c r="A44" s="216"/>
      <c r="B44" s="198"/>
      <c r="C44" s="199" t="s">
        <v>36</v>
      </c>
      <c r="D44" s="195" t="s">
        <v>138</v>
      </c>
      <c r="E44" s="196"/>
      <c r="F44" s="196"/>
      <c r="G44" s="196"/>
      <c r="H44" s="196"/>
      <c r="I44" s="196"/>
      <c r="J44" s="196"/>
      <c r="K44" s="196"/>
      <c r="L44" s="196"/>
      <c r="M44" s="196"/>
      <c r="N44" s="196"/>
      <c r="O44" s="196"/>
      <c r="P44" s="196"/>
      <c r="Q44" s="196"/>
      <c r="R44" s="197"/>
    </row>
    <row r="45" spans="1:18" s="182" customFormat="1" ht="50.1" customHeight="1">
      <c r="A45" s="216"/>
      <c r="B45" s="200"/>
      <c r="C45" s="201"/>
      <c r="D45" s="195" t="s">
        <v>139</v>
      </c>
      <c r="E45" s="196"/>
      <c r="F45" s="196"/>
      <c r="G45" s="196"/>
      <c r="H45" s="196"/>
      <c r="I45" s="196"/>
      <c r="J45" s="196"/>
      <c r="K45" s="196"/>
      <c r="L45" s="196"/>
      <c r="M45" s="196"/>
      <c r="N45" s="196"/>
      <c r="O45" s="196"/>
      <c r="P45" s="196"/>
      <c r="Q45" s="196"/>
      <c r="R45" s="197"/>
    </row>
    <row r="46" spans="1:18" s="202" customFormat="1" ht="30" customHeight="1">
      <c r="B46" s="203"/>
      <c r="C46" s="204" t="s">
        <v>15</v>
      </c>
      <c r="D46" s="205" t="s">
        <v>16</v>
      </c>
      <c r="E46" s="204" t="s">
        <v>39</v>
      </c>
      <c r="F46" s="206" t="s">
        <v>40</v>
      </c>
      <c r="G46" s="207" t="str">
        <f>G$11</f>
        <v>Metas requeridas conforme Nível de Implementação</v>
      </c>
      <c r="H46" s="208"/>
      <c r="I46" s="208"/>
      <c r="J46" s="208"/>
      <c r="K46" s="208"/>
      <c r="L46" s="207" t="str">
        <f>L$11</f>
        <v>Aferição em cada Ciclo, a partir do Nivel Caracteristico Inicial indicado</v>
      </c>
      <c r="M46" s="208"/>
      <c r="N46" s="208"/>
      <c r="O46" s="208"/>
      <c r="P46" s="208"/>
      <c r="Q46" s="208"/>
      <c r="R46" s="206" t="str">
        <f>R11</f>
        <v>Condições de Exigibilidade e Critérios de Aferição</v>
      </c>
    </row>
    <row r="47" spans="1:18" s="202" customFormat="1" ht="30" customHeight="1">
      <c r="B47" s="209"/>
      <c r="C47" s="210"/>
      <c r="D47" s="211"/>
      <c r="E47" s="210"/>
      <c r="F47" s="212"/>
      <c r="G47" s="213" t="str">
        <f t="shared" ref="G47:Q47" si="2">G$12</f>
        <v>N1i</v>
      </c>
      <c r="H47" s="213" t="str">
        <f t="shared" si="2"/>
        <v>N2i</v>
      </c>
      <c r="I47" s="213" t="str">
        <f t="shared" si="2"/>
        <v>N3i</v>
      </c>
      <c r="J47" s="214" t="str">
        <f t="shared" si="2"/>
        <v>N4i</v>
      </c>
      <c r="K47" s="214" t="str">
        <f t="shared" si="2"/>
        <v>N5i</v>
      </c>
      <c r="L47" s="215" t="str">
        <f t="shared" si="2"/>
        <v>Ano 0</v>
      </c>
      <c r="M47" s="215" t="str">
        <f t="shared" si="2"/>
        <v>Ano 1</v>
      </c>
      <c r="N47" s="215" t="str">
        <f t="shared" si="2"/>
        <v>Ano 2</v>
      </c>
      <c r="O47" s="215" t="str">
        <f t="shared" si="2"/>
        <v>Ano 3</v>
      </c>
      <c r="P47" s="215" t="str">
        <f t="shared" si="2"/>
        <v>Ano 4</v>
      </c>
      <c r="Q47" s="215" t="str">
        <f t="shared" si="2"/>
        <v>Ano 5</v>
      </c>
      <c r="R47" s="212"/>
    </row>
    <row r="48" spans="1:18" s="182" customFormat="1" ht="65.099999999999994" customHeight="1">
      <c r="A48" s="216">
        <v>16</v>
      </c>
      <c r="B48" s="217" t="s">
        <v>140</v>
      </c>
      <c r="C48" s="239" t="s">
        <v>141</v>
      </c>
      <c r="D48" s="219" t="s">
        <v>142</v>
      </c>
      <c r="E48" s="219" t="s">
        <v>143</v>
      </c>
      <c r="F48" s="240" t="s">
        <v>68</v>
      </c>
      <c r="G48" s="221"/>
      <c r="H48" s="221" t="s">
        <v>55</v>
      </c>
      <c r="I48" s="221" t="s">
        <v>55</v>
      </c>
      <c r="J48" s="222" t="s">
        <v>55</v>
      </c>
      <c r="K48" s="222" t="s">
        <v>55</v>
      </c>
      <c r="L48" s="222"/>
      <c r="M48" s="222" t="s">
        <v>78</v>
      </c>
      <c r="N48" s="222" t="s">
        <v>56</v>
      </c>
      <c r="O48" s="222" t="s">
        <v>56</v>
      </c>
      <c r="P48" s="222" t="s">
        <v>56</v>
      </c>
      <c r="Q48" s="222" t="s">
        <v>56</v>
      </c>
      <c r="R48" s="219" t="s">
        <v>144</v>
      </c>
    </row>
    <row r="49" spans="1:18" s="182" customFormat="1" ht="54.95" customHeight="1">
      <c r="A49" s="216">
        <v>17</v>
      </c>
      <c r="B49" s="217" t="s">
        <v>145</v>
      </c>
      <c r="C49" s="239" t="s">
        <v>146</v>
      </c>
      <c r="D49" s="219" t="s">
        <v>147</v>
      </c>
      <c r="E49" s="219" t="s">
        <v>148</v>
      </c>
      <c r="F49" s="240" t="s">
        <v>68</v>
      </c>
      <c r="G49" s="262"/>
      <c r="H49" s="221"/>
      <c r="I49" s="221" t="s">
        <v>55</v>
      </c>
      <c r="J49" s="222" t="s">
        <v>55</v>
      </c>
      <c r="K49" s="222" t="s">
        <v>55</v>
      </c>
      <c r="L49" s="241"/>
      <c r="M49" s="222" t="s">
        <v>78</v>
      </c>
      <c r="N49" s="222" t="s">
        <v>56</v>
      </c>
      <c r="O49" s="222" t="s">
        <v>56</v>
      </c>
      <c r="P49" s="222" t="s">
        <v>56</v>
      </c>
      <c r="Q49" s="222" t="s">
        <v>56</v>
      </c>
      <c r="R49" s="219" t="s">
        <v>144</v>
      </c>
    </row>
    <row r="50" spans="1:18" s="182" customFormat="1" ht="59.1" customHeight="1">
      <c r="A50" s="216">
        <v>18</v>
      </c>
      <c r="B50" s="224" t="s">
        <v>149</v>
      </c>
      <c r="C50" s="251" t="s">
        <v>150</v>
      </c>
      <c r="D50" s="226" t="s">
        <v>151</v>
      </c>
      <c r="E50" s="226" t="s">
        <v>152</v>
      </c>
      <c r="F50" s="252" t="s">
        <v>68</v>
      </c>
      <c r="G50" s="258"/>
      <c r="H50" s="258"/>
      <c r="I50" s="228" t="s">
        <v>55</v>
      </c>
      <c r="J50" s="229" t="s">
        <v>55</v>
      </c>
      <c r="K50" s="229" t="s">
        <v>55</v>
      </c>
      <c r="L50" s="263"/>
      <c r="M50" s="229" t="s">
        <v>115</v>
      </c>
      <c r="N50" s="229" t="s">
        <v>78</v>
      </c>
      <c r="O50" s="229" t="s">
        <v>56</v>
      </c>
      <c r="P50" s="229" t="s">
        <v>56</v>
      </c>
      <c r="Q50" s="229" t="s">
        <v>56</v>
      </c>
      <c r="R50" s="226" t="s">
        <v>153</v>
      </c>
    </row>
    <row r="51" spans="1:18" s="189" customFormat="1" ht="24.95" customHeight="1">
      <c r="A51" s="216"/>
      <c r="B51" s="190" t="s">
        <v>154</v>
      </c>
      <c r="C51" s="260" t="s">
        <v>155</v>
      </c>
      <c r="D51" s="261"/>
      <c r="E51" s="261"/>
      <c r="F51" s="261"/>
      <c r="G51" s="261"/>
      <c r="H51" s="261"/>
      <c r="I51" s="261"/>
      <c r="J51" s="261"/>
      <c r="K51" s="261"/>
      <c r="L51" s="261"/>
      <c r="M51" s="261"/>
      <c r="N51" s="261"/>
      <c r="O51" s="261"/>
      <c r="P51" s="261"/>
      <c r="Q51" s="261"/>
      <c r="R51" s="261"/>
    </row>
    <row r="52" spans="1:18" s="182" customFormat="1" ht="30" customHeight="1">
      <c r="A52" s="216"/>
      <c r="B52" s="193"/>
      <c r="C52" s="194" t="s">
        <v>34</v>
      </c>
      <c r="D52" s="195" t="s">
        <v>156</v>
      </c>
      <c r="E52" s="196"/>
      <c r="F52" s="196"/>
      <c r="G52" s="196"/>
      <c r="H52" s="196"/>
      <c r="I52" s="196"/>
      <c r="J52" s="196"/>
      <c r="K52" s="196"/>
      <c r="L52" s="196"/>
      <c r="M52" s="196"/>
      <c r="N52" s="196"/>
      <c r="O52" s="196"/>
      <c r="P52" s="196"/>
      <c r="Q52" s="196"/>
      <c r="R52" s="197"/>
    </row>
    <row r="53" spans="1:18" s="182" customFormat="1" ht="50.1" customHeight="1">
      <c r="A53" s="216"/>
      <c r="B53" s="198"/>
      <c r="C53" s="199" t="s">
        <v>36</v>
      </c>
      <c r="D53" s="195" t="s">
        <v>157</v>
      </c>
      <c r="E53" s="196"/>
      <c r="F53" s="196"/>
      <c r="G53" s="196"/>
      <c r="H53" s="196"/>
      <c r="I53" s="196"/>
      <c r="J53" s="196"/>
      <c r="K53" s="196"/>
      <c r="L53" s="196"/>
      <c r="M53" s="196"/>
      <c r="N53" s="196"/>
      <c r="O53" s="196"/>
      <c r="P53" s="196"/>
      <c r="Q53" s="196"/>
      <c r="R53" s="197"/>
    </row>
    <row r="54" spans="1:18" s="182" customFormat="1" ht="41.45" customHeight="1">
      <c r="A54" s="216"/>
      <c r="B54" s="200"/>
      <c r="C54" s="201"/>
      <c r="D54" s="195" t="s">
        <v>158</v>
      </c>
      <c r="E54" s="196"/>
      <c r="F54" s="196"/>
      <c r="G54" s="196"/>
      <c r="H54" s="196"/>
      <c r="I54" s="196"/>
      <c r="J54" s="196"/>
      <c r="K54" s="196"/>
      <c r="L54" s="196"/>
      <c r="M54" s="196"/>
      <c r="N54" s="196"/>
      <c r="O54" s="196"/>
      <c r="P54" s="196"/>
      <c r="Q54" s="196"/>
      <c r="R54" s="197"/>
    </row>
    <row r="55" spans="1:18" s="266" customFormat="1" ht="30" customHeight="1">
      <c r="A55" s="264"/>
      <c r="B55" s="265"/>
      <c r="C55" s="204" t="s">
        <v>15</v>
      </c>
      <c r="D55" s="205" t="s">
        <v>16</v>
      </c>
      <c r="E55" s="204" t="s">
        <v>39</v>
      </c>
      <c r="F55" s="206" t="s">
        <v>40</v>
      </c>
      <c r="G55" s="207" t="str">
        <f>G$11</f>
        <v>Metas requeridas conforme Nível de Implementação</v>
      </c>
      <c r="H55" s="208"/>
      <c r="I55" s="208"/>
      <c r="J55" s="208"/>
      <c r="K55" s="208"/>
      <c r="L55" s="207" t="str">
        <f>L$11</f>
        <v>Aferição em cada Ciclo, a partir do Nivel Caracteristico Inicial indicado</v>
      </c>
      <c r="M55" s="208"/>
      <c r="N55" s="208"/>
      <c r="O55" s="208"/>
      <c r="P55" s="208"/>
      <c r="Q55" s="208"/>
      <c r="R55" s="206" t="str">
        <f>R11</f>
        <v>Condições de Exigibilidade e Critérios de Aferição</v>
      </c>
    </row>
    <row r="56" spans="1:18" s="266" customFormat="1" ht="30" customHeight="1">
      <c r="A56" s="264"/>
      <c r="B56" s="267"/>
      <c r="C56" s="210"/>
      <c r="D56" s="211"/>
      <c r="E56" s="210"/>
      <c r="F56" s="212"/>
      <c r="G56" s="213" t="str">
        <f t="shared" ref="G56:Q56" si="3">G$12</f>
        <v>N1i</v>
      </c>
      <c r="H56" s="213" t="str">
        <f t="shared" si="3"/>
        <v>N2i</v>
      </c>
      <c r="I56" s="213" t="str">
        <f t="shared" si="3"/>
        <v>N3i</v>
      </c>
      <c r="J56" s="214" t="str">
        <f t="shared" si="3"/>
        <v>N4i</v>
      </c>
      <c r="K56" s="214" t="str">
        <f t="shared" si="3"/>
        <v>N5i</v>
      </c>
      <c r="L56" s="215" t="str">
        <f t="shared" si="3"/>
        <v>Ano 0</v>
      </c>
      <c r="M56" s="215" t="str">
        <f t="shared" si="3"/>
        <v>Ano 1</v>
      </c>
      <c r="N56" s="215" t="str">
        <f t="shared" si="3"/>
        <v>Ano 2</v>
      </c>
      <c r="O56" s="215" t="str">
        <f t="shared" si="3"/>
        <v>Ano 3</v>
      </c>
      <c r="P56" s="215" t="str">
        <f t="shared" si="3"/>
        <v>Ano 4</v>
      </c>
      <c r="Q56" s="215" t="str">
        <f t="shared" si="3"/>
        <v>Ano 5</v>
      </c>
      <c r="R56" s="212"/>
    </row>
    <row r="57" spans="1:18" s="182" customFormat="1" ht="95.25" customHeight="1">
      <c r="A57" s="216">
        <v>19</v>
      </c>
      <c r="B57" s="217" t="s">
        <v>159</v>
      </c>
      <c r="C57" s="239" t="s">
        <v>160</v>
      </c>
      <c r="D57" s="219" t="s">
        <v>161</v>
      </c>
      <c r="E57" s="219" t="s">
        <v>162</v>
      </c>
      <c r="F57" s="240" t="s">
        <v>104</v>
      </c>
      <c r="G57" s="221"/>
      <c r="H57" s="221"/>
      <c r="I57" s="221" t="s">
        <v>55</v>
      </c>
      <c r="J57" s="222" t="s">
        <v>55</v>
      </c>
      <c r="K57" s="222" t="s">
        <v>55</v>
      </c>
      <c r="L57" s="268" t="s">
        <v>163</v>
      </c>
      <c r="M57" s="269"/>
      <c r="N57" s="269"/>
      <c r="O57" s="269"/>
      <c r="P57" s="269"/>
      <c r="Q57" s="270"/>
      <c r="R57" s="271" t="s">
        <v>164</v>
      </c>
    </row>
    <row r="58" spans="1:18" s="182" customFormat="1" ht="51.95" customHeight="1">
      <c r="A58" s="216">
        <v>20</v>
      </c>
      <c r="B58" s="217" t="s">
        <v>165</v>
      </c>
      <c r="C58" s="239" t="s">
        <v>166</v>
      </c>
      <c r="D58" s="219" t="s">
        <v>167</v>
      </c>
      <c r="E58" s="219" t="s">
        <v>168</v>
      </c>
      <c r="F58" s="240" t="s">
        <v>104</v>
      </c>
      <c r="G58" s="221"/>
      <c r="H58" s="221"/>
      <c r="I58" s="221"/>
      <c r="J58" s="222" t="s">
        <v>55</v>
      </c>
      <c r="K58" s="222" t="s">
        <v>55</v>
      </c>
      <c r="L58" s="268" t="str">
        <f>L$57</f>
        <v>a definir conforme negociação, previamente à assinatura de contrato, observadas as condições de exigibilidade e os critérios de aferição</v>
      </c>
      <c r="M58" s="269"/>
      <c r="N58" s="269"/>
      <c r="O58" s="269"/>
      <c r="P58" s="269"/>
      <c r="Q58" s="270"/>
      <c r="R58" s="271" t="s">
        <v>169</v>
      </c>
    </row>
    <row r="59" spans="1:18" s="182" customFormat="1" ht="51.95" customHeight="1">
      <c r="A59" s="216">
        <v>21</v>
      </c>
      <c r="B59" s="217" t="s">
        <v>170</v>
      </c>
      <c r="C59" s="239" t="s">
        <v>171</v>
      </c>
      <c r="D59" s="219" t="s">
        <v>172</v>
      </c>
      <c r="E59" s="219" t="s">
        <v>173</v>
      </c>
      <c r="F59" s="240" t="s">
        <v>104</v>
      </c>
      <c r="G59" s="221"/>
      <c r="H59" s="221"/>
      <c r="I59" s="221"/>
      <c r="J59" s="222"/>
      <c r="K59" s="222" t="s">
        <v>55</v>
      </c>
      <c r="L59" s="268" t="str">
        <f t="shared" ref="L59:L65" si="4">L$57</f>
        <v>a definir conforme negociação, previamente à assinatura de contrato, observadas as condições de exigibilidade e os critérios de aferição</v>
      </c>
      <c r="M59" s="269"/>
      <c r="N59" s="269"/>
      <c r="O59" s="269"/>
      <c r="P59" s="269"/>
      <c r="Q59" s="270"/>
      <c r="R59" s="271" t="s">
        <v>174</v>
      </c>
    </row>
    <row r="60" spans="1:18" s="182" customFormat="1" ht="69.95" customHeight="1">
      <c r="A60" s="216">
        <v>22</v>
      </c>
      <c r="B60" s="217" t="s">
        <v>175</v>
      </c>
      <c r="C60" s="239" t="s">
        <v>176</v>
      </c>
      <c r="D60" s="219" t="s">
        <v>177</v>
      </c>
      <c r="E60" s="219" t="s">
        <v>178</v>
      </c>
      <c r="F60" s="240" t="s">
        <v>104</v>
      </c>
      <c r="G60" s="221"/>
      <c r="H60" s="221"/>
      <c r="I60" s="221"/>
      <c r="J60" s="222" t="s">
        <v>55</v>
      </c>
      <c r="K60" s="222" t="s">
        <v>55</v>
      </c>
      <c r="L60" s="268" t="str">
        <f t="shared" si="4"/>
        <v>a definir conforme negociação, previamente à assinatura de contrato, observadas as condições de exigibilidade e os critérios de aferição</v>
      </c>
      <c r="M60" s="269"/>
      <c r="N60" s="269"/>
      <c r="O60" s="269"/>
      <c r="P60" s="269"/>
      <c r="Q60" s="270"/>
      <c r="R60" s="271" t="s">
        <v>179</v>
      </c>
    </row>
    <row r="61" spans="1:18" s="182" customFormat="1" ht="69.95" customHeight="1">
      <c r="A61" s="216">
        <v>23</v>
      </c>
      <c r="B61" s="217" t="s">
        <v>180</v>
      </c>
      <c r="C61" s="239" t="s">
        <v>181</v>
      </c>
      <c r="D61" s="219" t="s">
        <v>182</v>
      </c>
      <c r="E61" s="219" t="s">
        <v>183</v>
      </c>
      <c r="F61" s="240" t="s">
        <v>104</v>
      </c>
      <c r="G61" s="221"/>
      <c r="H61" s="221"/>
      <c r="I61" s="221"/>
      <c r="J61" s="222"/>
      <c r="K61" s="222" t="s">
        <v>55</v>
      </c>
      <c r="L61" s="268" t="str">
        <f t="shared" si="4"/>
        <v>a definir conforme negociação, previamente à assinatura de contrato, observadas as condições de exigibilidade e os critérios de aferição</v>
      </c>
      <c r="M61" s="269"/>
      <c r="N61" s="269"/>
      <c r="O61" s="269"/>
      <c r="P61" s="269"/>
      <c r="Q61" s="270"/>
      <c r="R61" s="271" t="s">
        <v>184</v>
      </c>
    </row>
    <row r="62" spans="1:18" s="182" customFormat="1" ht="69.95" customHeight="1">
      <c r="A62" s="216">
        <v>24</v>
      </c>
      <c r="B62" s="217" t="s">
        <v>185</v>
      </c>
      <c r="C62" s="239" t="s">
        <v>186</v>
      </c>
      <c r="D62" s="219" t="s">
        <v>187</v>
      </c>
      <c r="E62" s="219" t="s">
        <v>188</v>
      </c>
      <c r="F62" s="240" t="s">
        <v>104</v>
      </c>
      <c r="G62" s="221"/>
      <c r="H62" s="221"/>
      <c r="I62" s="221"/>
      <c r="J62" s="222"/>
      <c r="K62" s="222"/>
      <c r="L62" s="268" t="str">
        <f t="shared" si="4"/>
        <v>a definir conforme negociação, previamente à assinatura de contrato, observadas as condições de exigibilidade e os critérios de aferição</v>
      </c>
      <c r="M62" s="269"/>
      <c r="N62" s="269"/>
      <c r="O62" s="269"/>
      <c r="P62" s="269"/>
      <c r="Q62" s="270"/>
      <c r="R62" s="271" t="s">
        <v>189</v>
      </c>
    </row>
    <row r="63" spans="1:18" s="182" customFormat="1" ht="69.95" customHeight="1">
      <c r="A63" s="216">
        <v>25</v>
      </c>
      <c r="B63" s="217" t="s">
        <v>190</v>
      </c>
      <c r="C63" s="239" t="s">
        <v>191</v>
      </c>
      <c r="D63" s="219" t="s">
        <v>192</v>
      </c>
      <c r="E63" s="219" t="s">
        <v>193</v>
      </c>
      <c r="F63" s="240" t="s">
        <v>104</v>
      </c>
      <c r="G63" s="221"/>
      <c r="H63" s="221"/>
      <c r="I63" s="221"/>
      <c r="J63" s="222"/>
      <c r="K63" s="222"/>
      <c r="L63" s="268" t="str">
        <f t="shared" si="4"/>
        <v>a definir conforme negociação, previamente à assinatura de contrato, observadas as condições de exigibilidade e os critérios de aferição</v>
      </c>
      <c r="M63" s="269"/>
      <c r="N63" s="269"/>
      <c r="O63" s="269"/>
      <c r="P63" s="269"/>
      <c r="Q63" s="270"/>
      <c r="R63" s="271" t="s">
        <v>194</v>
      </c>
    </row>
    <row r="64" spans="1:18" s="182" customFormat="1" ht="69.95" customHeight="1">
      <c r="A64" s="216">
        <v>26</v>
      </c>
      <c r="B64" s="217" t="s">
        <v>195</v>
      </c>
      <c r="C64" s="239" t="s">
        <v>196</v>
      </c>
      <c r="D64" s="219" t="s">
        <v>197</v>
      </c>
      <c r="E64" s="219" t="s">
        <v>198</v>
      </c>
      <c r="F64" s="240" t="s">
        <v>104</v>
      </c>
      <c r="G64" s="221"/>
      <c r="H64" s="221"/>
      <c r="I64" s="221"/>
      <c r="J64" s="222"/>
      <c r="K64" s="222"/>
      <c r="L64" s="268" t="str">
        <f t="shared" si="4"/>
        <v>a definir conforme negociação, previamente à assinatura de contrato, observadas as condições de exigibilidade e os critérios de aferição</v>
      </c>
      <c r="M64" s="269"/>
      <c r="N64" s="269"/>
      <c r="O64" s="269"/>
      <c r="P64" s="269"/>
      <c r="Q64" s="270"/>
      <c r="R64" s="271" t="s">
        <v>199</v>
      </c>
    </row>
    <row r="65" spans="1:19" s="182" customFormat="1" ht="69.95" customHeight="1">
      <c r="A65" s="216">
        <v>27</v>
      </c>
      <c r="B65" s="217" t="s">
        <v>200</v>
      </c>
      <c r="C65" s="239" t="s">
        <v>201</v>
      </c>
      <c r="D65" s="272" t="s">
        <v>202</v>
      </c>
      <c r="E65" s="273"/>
      <c r="F65" s="240" t="s">
        <v>104</v>
      </c>
      <c r="G65" s="221"/>
      <c r="H65" s="221"/>
      <c r="I65" s="221"/>
      <c r="J65" s="222"/>
      <c r="K65" s="222"/>
      <c r="L65" s="268" t="str">
        <f t="shared" si="4"/>
        <v>a definir conforme negociação, previamente à assinatura de contrato, observadas as condições de exigibilidade e os critérios de aferição</v>
      </c>
      <c r="M65" s="269"/>
      <c r="N65" s="269"/>
      <c r="O65" s="269"/>
      <c r="P65" s="269"/>
      <c r="Q65" s="270"/>
      <c r="R65" s="271" t="s">
        <v>203</v>
      </c>
    </row>
    <row r="66" spans="1:19" s="182" customFormat="1" ht="69.95" customHeight="1">
      <c r="A66" s="216">
        <v>28</v>
      </c>
      <c r="B66" s="224" t="s">
        <v>204</v>
      </c>
      <c r="C66" s="251" t="s">
        <v>205</v>
      </c>
      <c r="D66" s="274" t="str">
        <f>D65</f>
        <v>Ações definidas pelo Comitê, no âmbito de suas competências, que não tenham sido contempladas nos demais indicadores, e que possam ter o seu cumprimento aferido e certificado pelo Conselho Estadual. Ex.: ações de caráter político-institucional empreendida pelo Comitê em favor da implementação da gestão, articulação com outros comitês em bacias compartilhadas, educação ambiental com ênfase em recursos hídricos, alocação negociada, implementação de comissões de açudes, pactuação de condições de entrega em exutórios, prioridades de outorga, áreas sujeitas a restrição de uso, ação especial de mobilização, apoio à realização de campanhas, etc.  &lt;Descrever suscintamente caso concreto, indicando a forma que o cumprimento será aferido pelo Conselho Estadual&gt;</v>
      </c>
      <c r="E66" s="275"/>
      <c r="F66" s="252" t="s">
        <v>104</v>
      </c>
      <c r="G66" s="228"/>
      <c r="H66" s="228"/>
      <c r="I66" s="228"/>
      <c r="J66" s="229"/>
      <c r="K66" s="229"/>
      <c r="L66" s="276" t="str">
        <f>L$57</f>
        <v>a definir conforme negociação, previamente à assinatura de contrato, observadas as condições de exigibilidade e os critérios de aferição</v>
      </c>
      <c r="M66" s="277"/>
      <c r="N66" s="277"/>
      <c r="O66" s="277"/>
      <c r="P66" s="277"/>
      <c r="Q66" s="278"/>
      <c r="R66" s="279" t="s">
        <v>203</v>
      </c>
    </row>
    <row r="67" spans="1:19" s="266" customFormat="1" ht="24.95" customHeight="1">
      <c r="A67" s="216"/>
      <c r="B67" s="190" t="s">
        <v>206</v>
      </c>
      <c r="C67" s="280" t="s">
        <v>207</v>
      </c>
      <c r="D67" s="281"/>
      <c r="E67" s="281"/>
      <c r="F67" s="281"/>
      <c r="G67" s="281"/>
      <c r="H67" s="281"/>
      <c r="I67" s="281"/>
      <c r="J67" s="281"/>
      <c r="K67" s="281"/>
      <c r="L67" s="281"/>
      <c r="M67" s="281"/>
      <c r="N67" s="281"/>
      <c r="O67" s="281"/>
      <c r="P67" s="281"/>
      <c r="Q67" s="281"/>
      <c r="R67" s="281"/>
    </row>
    <row r="68" spans="1:19" s="182" customFormat="1" ht="30" customHeight="1">
      <c r="A68" s="216"/>
      <c r="B68" s="193"/>
      <c r="C68" s="194" t="s">
        <v>34</v>
      </c>
      <c r="D68" s="195" t="s">
        <v>208</v>
      </c>
      <c r="E68" s="196"/>
      <c r="F68" s="196"/>
      <c r="G68" s="196"/>
      <c r="H68" s="196"/>
      <c r="I68" s="196"/>
      <c r="J68" s="196"/>
      <c r="K68" s="196"/>
      <c r="L68" s="196"/>
      <c r="M68" s="196"/>
      <c r="N68" s="196"/>
      <c r="O68" s="196"/>
      <c r="P68" s="196"/>
      <c r="Q68" s="196"/>
      <c r="R68" s="197"/>
    </row>
    <row r="69" spans="1:19" s="182" customFormat="1" ht="50.1" customHeight="1">
      <c r="A69" s="216"/>
      <c r="B69" s="198"/>
      <c r="C69" s="199" t="s">
        <v>36</v>
      </c>
      <c r="D69" s="195" t="s">
        <v>209</v>
      </c>
      <c r="E69" s="196"/>
      <c r="F69" s="196"/>
      <c r="G69" s="196"/>
      <c r="H69" s="196"/>
      <c r="I69" s="196"/>
      <c r="J69" s="196"/>
      <c r="K69" s="196"/>
      <c r="L69" s="196"/>
      <c r="M69" s="196"/>
      <c r="N69" s="196"/>
      <c r="O69" s="196"/>
      <c r="P69" s="196"/>
      <c r="Q69" s="196"/>
      <c r="R69" s="197"/>
    </row>
    <row r="70" spans="1:19" s="182" customFormat="1" ht="30" customHeight="1">
      <c r="A70" s="216"/>
      <c r="B70" s="200"/>
      <c r="C70" s="201"/>
      <c r="D70" s="282"/>
      <c r="E70" s="283"/>
      <c r="F70" s="283"/>
      <c r="G70" s="283"/>
      <c r="H70" s="283"/>
      <c r="I70" s="283"/>
      <c r="J70" s="283"/>
      <c r="K70" s="283"/>
      <c r="L70" s="283"/>
      <c r="M70" s="283"/>
      <c r="N70" s="283"/>
      <c r="O70" s="283"/>
      <c r="P70" s="283"/>
      <c r="Q70" s="283"/>
      <c r="R70" s="284"/>
    </row>
    <row r="71" spans="1:19" s="287" customFormat="1" ht="30" customHeight="1">
      <c r="A71" s="285"/>
      <c r="B71" s="286"/>
      <c r="C71" s="204" t="s">
        <v>15</v>
      </c>
      <c r="D71" s="205" t="s">
        <v>16</v>
      </c>
      <c r="E71" s="204" t="s">
        <v>39</v>
      </c>
      <c r="F71" s="206" t="s">
        <v>40</v>
      </c>
      <c r="G71" s="207" t="str">
        <f>G$11</f>
        <v>Metas requeridas conforme Nível de Implementação</v>
      </c>
      <c r="H71" s="208"/>
      <c r="I71" s="208"/>
      <c r="J71" s="208"/>
      <c r="K71" s="208"/>
      <c r="L71" s="207" t="str">
        <f>L$11</f>
        <v>Aferição em cada Ciclo, a partir do Nivel Caracteristico Inicial indicado</v>
      </c>
      <c r="M71" s="208"/>
      <c r="N71" s="208"/>
      <c r="O71" s="208"/>
      <c r="P71" s="208"/>
      <c r="Q71" s="208"/>
      <c r="R71" s="206" t="str">
        <f>R11</f>
        <v>Condições de Exigibilidade e Critérios de Aferição</v>
      </c>
    </row>
    <row r="72" spans="1:19" s="287" customFormat="1" ht="30" customHeight="1">
      <c r="A72" s="285"/>
      <c r="B72" s="288"/>
      <c r="C72" s="210"/>
      <c r="D72" s="211"/>
      <c r="E72" s="210"/>
      <c r="F72" s="212"/>
      <c r="G72" s="213" t="str">
        <f t="shared" ref="G72:Q72" si="5">G$12</f>
        <v>N1i</v>
      </c>
      <c r="H72" s="213" t="str">
        <f t="shared" si="5"/>
        <v>N2i</v>
      </c>
      <c r="I72" s="213" t="str">
        <f t="shared" si="5"/>
        <v>N3i</v>
      </c>
      <c r="J72" s="214" t="str">
        <f t="shared" si="5"/>
        <v>N4i</v>
      </c>
      <c r="K72" s="214" t="str">
        <f t="shared" si="5"/>
        <v>N5i</v>
      </c>
      <c r="L72" s="215" t="str">
        <f t="shared" si="5"/>
        <v>Ano 0</v>
      </c>
      <c r="M72" s="215" t="str">
        <f t="shared" si="5"/>
        <v>Ano 1</v>
      </c>
      <c r="N72" s="215" t="str">
        <f t="shared" si="5"/>
        <v>Ano 2</v>
      </c>
      <c r="O72" s="215" t="str">
        <f t="shared" si="5"/>
        <v>Ano 3</v>
      </c>
      <c r="P72" s="215" t="str">
        <f t="shared" si="5"/>
        <v>Ano 4</v>
      </c>
      <c r="Q72" s="215" t="str">
        <f t="shared" si="5"/>
        <v>Ano 5</v>
      </c>
      <c r="R72" s="212"/>
    </row>
    <row r="73" spans="1:19" s="182" customFormat="1" ht="60" customHeight="1">
      <c r="A73" s="216">
        <v>29</v>
      </c>
      <c r="B73" s="217" t="s">
        <v>210</v>
      </c>
      <c r="C73" s="239" t="s">
        <v>211</v>
      </c>
      <c r="D73" s="219" t="s">
        <v>212</v>
      </c>
      <c r="E73" s="219" t="s">
        <v>213</v>
      </c>
      <c r="F73" s="240" t="s">
        <v>214</v>
      </c>
      <c r="G73" s="221"/>
      <c r="H73" s="221" t="s">
        <v>55</v>
      </c>
      <c r="I73" s="221" t="s">
        <v>55</v>
      </c>
      <c r="J73" s="222" t="s">
        <v>55</v>
      </c>
      <c r="K73" s="222" t="s">
        <v>55</v>
      </c>
      <c r="L73" s="222"/>
      <c r="M73" s="222" t="s">
        <v>56</v>
      </c>
      <c r="N73" s="222" t="s">
        <v>56</v>
      </c>
      <c r="O73" s="222" t="s">
        <v>56</v>
      </c>
      <c r="P73" s="222" t="s">
        <v>56</v>
      </c>
      <c r="Q73" s="222" t="s">
        <v>56</v>
      </c>
      <c r="R73" s="289" t="s">
        <v>69</v>
      </c>
    </row>
    <row r="74" spans="1:19" s="182" customFormat="1" ht="60" customHeight="1">
      <c r="A74" s="216">
        <v>30</v>
      </c>
      <c r="B74" s="217" t="s">
        <v>215</v>
      </c>
      <c r="C74" s="239" t="s">
        <v>216</v>
      </c>
      <c r="D74" s="219" t="s">
        <v>217</v>
      </c>
      <c r="E74" s="219" t="s">
        <v>213</v>
      </c>
      <c r="F74" s="220" t="s">
        <v>214</v>
      </c>
      <c r="G74" s="262"/>
      <c r="H74" s="221" t="s">
        <v>55</v>
      </c>
      <c r="I74" s="221" t="s">
        <v>55</v>
      </c>
      <c r="J74" s="222" t="s">
        <v>55</v>
      </c>
      <c r="K74" s="222" t="s">
        <v>55</v>
      </c>
      <c r="L74" s="222"/>
      <c r="M74" s="222" t="s">
        <v>56</v>
      </c>
      <c r="N74" s="222" t="s">
        <v>56</v>
      </c>
      <c r="O74" s="222" t="s">
        <v>56</v>
      </c>
      <c r="P74" s="222" t="s">
        <v>56</v>
      </c>
      <c r="Q74" s="222" t="s">
        <v>56</v>
      </c>
      <c r="R74" s="289" t="s">
        <v>69</v>
      </c>
    </row>
    <row r="75" spans="1:19" s="182" customFormat="1" ht="60" customHeight="1">
      <c r="A75" s="216">
        <v>31</v>
      </c>
      <c r="B75" s="217" t="s">
        <v>218</v>
      </c>
      <c r="C75" s="239" t="s">
        <v>219</v>
      </c>
      <c r="D75" s="219" t="s">
        <v>220</v>
      </c>
      <c r="E75" s="219" t="s">
        <v>213</v>
      </c>
      <c r="F75" s="220" t="s">
        <v>68</v>
      </c>
      <c r="G75" s="262"/>
      <c r="H75" s="221" t="s">
        <v>55</v>
      </c>
      <c r="I75" s="221" t="s">
        <v>55</v>
      </c>
      <c r="J75" s="222" t="s">
        <v>55</v>
      </c>
      <c r="K75" s="222" t="s">
        <v>55</v>
      </c>
      <c r="L75" s="222"/>
      <c r="M75" s="222" t="s">
        <v>78</v>
      </c>
      <c r="N75" s="222" t="s">
        <v>56</v>
      </c>
      <c r="O75" s="222" t="s">
        <v>56</v>
      </c>
      <c r="P75" s="222" t="s">
        <v>56</v>
      </c>
      <c r="Q75" s="222" t="s">
        <v>56</v>
      </c>
      <c r="R75" s="289" t="s">
        <v>144</v>
      </c>
    </row>
    <row r="76" spans="1:19" s="182" customFormat="1" ht="64.5" customHeight="1">
      <c r="A76" s="216">
        <v>32</v>
      </c>
      <c r="B76" s="217" t="s">
        <v>221</v>
      </c>
      <c r="C76" s="239" t="s">
        <v>222</v>
      </c>
      <c r="D76" s="219" t="s">
        <v>223</v>
      </c>
      <c r="E76" s="219" t="s">
        <v>224</v>
      </c>
      <c r="F76" s="220" t="s">
        <v>54</v>
      </c>
      <c r="G76" s="262"/>
      <c r="H76" s="221" t="s">
        <v>55</v>
      </c>
      <c r="I76" s="221" t="s">
        <v>55</v>
      </c>
      <c r="J76" s="222" t="s">
        <v>55</v>
      </c>
      <c r="K76" s="222" t="s">
        <v>55</v>
      </c>
      <c r="L76" s="222"/>
      <c r="M76" s="222" t="s">
        <v>56</v>
      </c>
      <c r="N76" s="222" t="s">
        <v>56</v>
      </c>
      <c r="O76" s="222" t="s">
        <v>56</v>
      </c>
      <c r="P76" s="222" t="s">
        <v>56</v>
      </c>
      <c r="Q76" s="222" t="s">
        <v>56</v>
      </c>
      <c r="R76" s="289" t="s">
        <v>69</v>
      </c>
    </row>
    <row r="77" spans="1:19" s="182" customFormat="1" ht="60" customHeight="1">
      <c r="A77" s="216">
        <v>33</v>
      </c>
      <c r="B77" s="224" t="s">
        <v>225</v>
      </c>
      <c r="C77" s="251" t="s">
        <v>226</v>
      </c>
      <c r="D77" s="226" t="s">
        <v>227</v>
      </c>
      <c r="E77" s="226" t="s">
        <v>228</v>
      </c>
      <c r="F77" s="227" t="s">
        <v>54</v>
      </c>
      <c r="G77" s="258"/>
      <c r="H77" s="228" t="s">
        <v>55</v>
      </c>
      <c r="I77" s="228" t="s">
        <v>55</v>
      </c>
      <c r="J77" s="229" t="s">
        <v>55</v>
      </c>
      <c r="K77" s="229" t="s">
        <v>55</v>
      </c>
      <c r="L77" s="229"/>
      <c r="M77" s="229" t="s">
        <v>56</v>
      </c>
      <c r="N77" s="229" t="s">
        <v>56</v>
      </c>
      <c r="O77" s="229" t="s">
        <v>56</v>
      </c>
      <c r="P77" s="229" t="s">
        <v>56</v>
      </c>
      <c r="Q77" s="229" t="s">
        <v>56</v>
      </c>
      <c r="R77" s="290" t="s">
        <v>69</v>
      </c>
    </row>
    <row r="78" spans="1:19" s="182" customFormat="1">
      <c r="A78" s="216"/>
      <c r="B78" s="291"/>
      <c r="C78" s="291"/>
    </row>
    <row r="79" spans="1:19" s="182" customFormat="1">
      <c r="A79" s="216"/>
      <c r="B79" s="291"/>
      <c r="C79" s="291"/>
      <c r="G79" s="291">
        <f>COUNTIF(G13:G77,"o")</f>
        <v>3</v>
      </c>
      <c r="H79" s="291">
        <f>COUNTIF(H13:H77,"o")</f>
        <v>13</v>
      </c>
      <c r="I79" s="291">
        <f>COUNTIF(I13:I77,"o")</f>
        <v>24</v>
      </c>
      <c r="J79" s="292">
        <f>COUNTIF(J13:J77,"o")</f>
        <v>26</v>
      </c>
      <c r="K79" s="292">
        <f>COUNTIF(K13:K77,"o")</f>
        <v>28</v>
      </c>
    </row>
    <row r="80" spans="1:19" s="182" customFormat="1" ht="15" customHeight="1">
      <c r="A80" s="216"/>
      <c r="B80" s="293" t="s">
        <v>229</v>
      </c>
      <c r="C80" s="291"/>
      <c r="S80" s="216"/>
    </row>
    <row r="81" spans="1:19" s="297" customFormat="1" ht="15" customHeight="1">
      <c r="A81" s="294"/>
      <c r="B81" s="295">
        <v>1</v>
      </c>
      <c r="C81" s="296" t="s">
        <v>230</v>
      </c>
      <c r="D81" s="296"/>
      <c r="E81" s="296"/>
      <c r="F81" s="296"/>
      <c r="G81" s="296"/>
      <c r="H81" s="296"/>
      <c r="I81" s="296"/>
      <c r="J81" s="296"/>
      <c r="K81" s="296"/>
      <c r="L81" s="296"/>
      <c r="M81" s="296"/>
      <c r="N81" s="296"/>
      <c r="O81" s="296"/>
      <c r="P81" s="296"/>
      <c r="Q81" s="296"/>
      <c r="R81" s="296"/>
      <c r="S81" s="294"/>
    </row>
    <row r="82" spans="1:19" s="297" customFormat="1" ht="15" customHeight="1">
      <c r="A82" s="294"/>
      <c r="B82" s="295">
        <v>2</v>
      </c>
      <c r="C82" s="298" t="s">
        <v>231</v>
      </c>
      <c r="D82" s="299"/>
      <c r="E82" s="299"/>
      <c r="F82" s="299"/>
      <c r="G82" s="299"/>
      <c r="H82" s="299"/>
      <c r="I82" s="299"/>
      <c r="J82" s="299"/>
      <c r="K82" s="299"/>
      <c r="L82" s="299"/>
      <c r="M82" s="299"/>
      <c r="N82" s="299"/>
      <c r="O82" s="299"/>
      <c r="P82" s="299"/>
      <c r="Q82" s="299"/>
      <c r="R82" s="299"/>
      <c r="S82" s="294"/>
    </row>
    <row r="83" spans="1:19" s="297" customFormat="1" ht="15" customHeight="1">
      <c r="A83" s="294"/>
      <c r="B83" s="295">
        <v>3</v>
      </c>
      <c r="C83" s="298" t="s">
        <v>232</v>
      </c>
      <c r="D83" s="299"/>
      <c r="E83" s="299"/>
      <c r="F83" s="299"/>
      <c r="G83" s="299"/>
      <c r="H83" s="299"/>
      <c r="I83" s="299"/>
      <c r="J83" s="299"/>
      <c r="K83" s="299"/>
      <c r="L83" s="299"/>
      <c r="M83" s="299"/>
      <c r="N83" s="299"/>
      <c r="O83" s="299"/>
      <c r="P83" s="299"/>
      <c r="Q83" s="299"/>
      <c r="R83" s="299"/>
      <c r="S83" s="294"/>
    </row>
    <row r="84" spans="1:19" s="297" customFormat="1" ht="15" customHeight="1">
      <c r="A84" s="294"/>
      <c r="B84" s="295">
        <v>4</v>
      </c>
      <c r="C84" s="298" t="s">
        <v>233</v>
      </c>
      <c r="D84" s="299"/>
      <c r="E84" s="299"/>
      <c r="F84" s="299"/>
      <c r="G84" s="299"/>
      <c r="H84" s="299"/>
      <c r="I84" s="299"/>
      <c r="J84" s="299"/>
      <c r="K84" s="299"/>
      <c r="L84" s="299"/>
      <c r="M84" s="299"/>
      <c r="N84" s="299"/>
      <c r="O84" s="299"/>
      <c r="P84" s="299"/>
      <c r="Q84" s="299"/>
      <c r="R84" s="299"/>
      <c r="S84" s="294"/>
    </row>
    <row r="85" spans="1:19" s="300" customFormat="1" ht="15" customHeight="1">
      <c r="B85" s="295">
        <v>5</v>
      </c>
      <c r="C85" s="301" t="s">
        <v>234</v>
      </c>
      <c r="D85" s="301"/>
      <c r="E85" s="301"/>
      <c r="F85" s="301"/>
      <c r="G85" s="301"/>
      <c r="H85" s="301"/>
      <c r="I85" s="301"/>
      <c r="J85" s="301"/>
      <c r="K85" s="301"/>
      <c r="L85" s="301"/>
      <c r="M85" s="301"/>
      <c r="N85" s="301"/>
      <c r="O85" s="301"/>
      <c r="P85" s="301"/>
      <c r="Q85" s="301"/>
      <c r="R85" s="301"/>
      <c r="S85" s="294"/>
    </row>
    <row r="86" spans="1:19" s="300" customFormat="1" ht="15" customHeight="1">
      <c r="B86" s="295">
        <v>6</v>
      </c>
      <c r="C86" s="301" t="s">
        <v>235</v>
      </c>
      <c r="D86" s="301"/>
      <c r="E86" s="301"/>
      <c r="F86" s="301"/>
      <c r="G86" s="301"/>
      <c r="H86" s="301"/>
      <c r="I86" s="301"/>
      <c r="J86" s="301"/>
      <c r="K86" s="301"/>
      <c r="L86" s="301"/>
      <c r="M86" s="301"/>
      <c r="N86" s="301"/>
      <c r="O86" s="301"/>
      <c r="P86" s="301"/>
      <c r="Q86" s="301"/>
      <c r="R86" s="301"/>
      <c r="S86" s="294"/>
    </row>
    <row r="87" spans="1:19" s="300" customFormat="1" ht="15" customHeight="1">
      <c r="B87" s="295">
        <v>7</v>
      </c>
      <c r="C87" s="301" t="s">
        <v>236</v>
      </c>
      <c r="D87" s="301"/>
      <c r="E87" s="301"/>
      <c r="F87" s="301"/>
      <c r="G87" s="301"/>
      <c r="H87" s="301"/>
      <c r="I87" s="301"/>
      <c r="J87" s="301"/>
      <c r="K87" s="301"/>
      <c r="L87" s="301"/>
      <c r="M87" s="301"/>
      <c r="N87" s="301"/>
      <c r="O87" s="301"/>
      <c r="P87" s="301"/>
      <c r="Q87" s="301"/>
      <c r="R87" s="301"/>
      <c r="S87" s="294"/>
    </row>
    <row r="88" spans="1:19" s="300" customFormat="1" ht="15" customHeight="1">
      <c r="B88" s="295">
        <v>8</v>
      </c>
      <c r="C88" s="301" t="s">
        <v>237</v>
      </c>
      <c r="D88" s="301"/>
      <c r="E88" s="301"/>
      <c r="F88" s="301"/>
      <c r="G88" s="301"/>
      <c r="H88" s="301"/>
      <c r="I88" s="301"/>
      <c r="J88" s="301"/>
      <c r="K88" s="301"/>
      <c r="L88" s="301"/>
      <c r="M88" s="301"/>
      <c r="N88" s="301"/>
      <c r="O88" s="301"/>
      <c r="P88" s="301"/>
      <c r="Q88" s="301"/>
      <c r="R88" s="301"/>
      <c r="S88" s="294"/>
    </row>
    <row r="89" spans="1:19" s="306" customFormat="1" ht="15" customHeight="1">
      <c r="A89" s="294"/>
      <c r="B89" s="302">
        <v>9</v>
      </c>
      <c r="C89" s="303" t="s">
        <v>238</v>
      </c>
      <c r="D89" s="304"/>
      <c r="E89" s="305"/>
      <c r="F89" s="305"/>
      <c r="G89" s="305"/>
      <c r="H89" s="305"/>
      <c r="I89" s="305"/>
      <c r="J89" s="305"/>
      <c r="K89" s="305"/>
      <c r="L89" s="305"/>
      <c r="M89" s="305"/>
      <c r="N89" s="305"/>
      <c r="O89" s="305"/>
      <c r="P89" s="305"/>
      <c r="Q89" s="305"/>
      <c r="R89" s="305"/>
      <c r="S89" s="294"/>
    </row>
    <row r="90" spans="1:19">
      <c r="A90" s="148"/>
    </row>
    <row r="91" spans="1:19" ht="15.75">
      <c r="A91" s="307"/>
    </row>
  </sheetData>
  <mergeCells count="97">
    <mergeCell ref="L71:Q71"/>
    <mergeCell ref="R71:R72"/>
    <mergeCell ref="C85:R85"/>
    <mergeCell ref="C86:R86"/>
    <mergeCell ref="C87:R87"/>
    <mergeCell ref="C88:R88"/>
    <mergeCell ref="B71:B72"/>
    <mergeCell ref="C71:C72"/>
    <mergeCell ref="D71:D72"/>
    <mergeCell ref="E71:E72"/>
    <mergeCell ref="F71:F72"/>
    <mergeCell ref="G71:K71"/>
    <mergeCell ref="D66:E66"/>
    <mergeCell ref="L66:Q66"/>
    <mergeCell ref="D68:R68"/>
    <mergeCell ref="B69:B70"/>
    <mergeCell ref="C69:C70"/>
    <mergeCell ref="D69:R69"/>
    <mergeCell ref="D70:R70"/>
    <mergeCell ref="L61:Q61"/>
    <mergeCell ref="L62:Q62"/>
    <mergeCell ref="L63:Q63"/>
    <mergeCell ref="L64:Q64"/>
    <mergeCell ref="D65:E65"/>
    <mergeCell ref="L65:Q65"/>
    <mergeCell ref="L55:Q55"/>
    <mergeCell ref="R55:R56"/>
    <mergeCell ref="L57:Q57"/>
    <mergeCell ref="L58:Q58"/>
    <mergeCell ref="L59:Q59"/>
    <mergeCell ref="L60:Q60"/>
    <mergeCell ref="B55:B56"/>
    <mergeCell ref="C55:C56"/>
    <mergeCell ref="D55:D56"/>
    <mergeCell ref="E55:E56"/>
    <mergeCell ref="F55:F56"/>
    <mergeCell ref="G55:K55"/>
    <mergeCell ref="L46:Q46"/>
    <mergeCell ref="R46:R47"/>
    <mergeCell ref="D52:R52"/>
    <mergeCell ref="B53:B54"/>
    <mergeCell ref="C53:C54"/>
    <mergeCell ref="D53:R53"/>
    <mergeCell ref="D54:R54"/>
    <mergeCell ref="B46:B47"/>
    <mergeCell ref="C46:C47"/>
    <mergeCell ref="D46:D47"/>
    <mergeCell ref="E46:E47"/>
    <mergeCell ref="F46:F47"/>
    <mergeCell ref="G46:K46"/>
    <mergeCell ref="L36:Q36"/>
    <mergeCell ref="R36:R37"/>
    <mergeCell ref="D43:R43"/>
    <mergeCell ref="B44:B45"/>
    <mergeCell ref="C44:C45"/>
    <mergeCell ref="D44:R44"/>
    <mergeCell ref="D45:R45"/>
    <mergeCell ref="B36:B37"/>
    <mergeCell ref="C36:C37"/>
    <mergeCell ref="D36:D37"/>
    <mergeCell ref="E36:E37"/>
    <mergeCell ref="F36:F37"/>
    <mergeCell ref="G36:K36"/>
    <mergeCell ref="L27:Q27"/>
    <mergeCell ref="R27:R28"/>
    <mergeCell ref="D33:R33"/>
    <mergeCell ref="B34:B35"/>
    <mergeCell ref="C34:C35"/>
    <mergeCell ref="D34:R34"/>
    <mergeCell ref="D35:R35"/>
    <mergeCell ref="B27:B28"/>
    <mergeCell ref="C27:C28"/>
    <mergeCell ref="D27:D28"/>
    <mergeCell ref="E27:E28"/>
    <mergeCell ref="F27:F28"/>
    <mergeCell ref="G27:K27"/>
    <mergeCell ref="L11:Q11"/>
    <mergeCell ref="R11:R12"/>
    <mergeCell ref="D24:R24"/>
    <mergeCell ref="B25:B26"/>
    <mergeCell ref="C25:C26"/>
    <mergeCell ref="D25:R25"/>
    <mergeCell ref="D26:R26"/>
    <mergeCell ref="B11:B12"/>
    <mergeCell ref="C11:C12"/>
    <mergeCell ref="D11:D12"/>
    <mergeCell ref="E11:E12"/>
    <mergeCell ref="F11:F12"/>
    <mergeCell ref="G11:K11"/>
    <mergeCell ref="B2:R2"/>
    <mergeCell ref="B3:R3"/>
    <mergeCell ref="B5:R5"/>
    <mergeCell ref="D8:R8"/>
    <mergeCell ref="B9:B10"/>
    <mergeCell ref="C9:C10"/>
    <mergeCell ref="D9:R9"/>
    <mergeCell ref="D10:R10"/>
  </mergeCells>
  <printOptions horizontalCentered="1"/>
  <pageMargins left="0.19685039370078741" right="0.19685039370078741" top="0.19685039370078741" bottom="0.19685039370078741" header="0.31496062992125984" footer="0.23622047244094491"/>
  <pageSetup paperSize="8" scale="75" fitToHeight="6" orientation="landscape" r:id="rId1"/>
  <rowBreaks count="2" manualBreakCount="2">
    <brk id="50" min="1" max="17" man="1"/>
    <brk id="66" min="1" max="17" man="1"/>
  </rowBreaks>
</worksheet>
</file>

<file path=xl/worksheets/sheet3.xml><?xml version="1.0" encoding="utf-8"?>
<worksheet xmlns="http://schemas.openxmlformats.org/spreadsheetml/2006/main" xmlns:r="http://schemas.openxmlformats.org/officeDocument/2006/relationships">
  <sheetPr>
    <pageSetUpPr fitToPage="1"/>
  </sheetPr>
  <dimension ref="A2:O54"/>
  <sheetViews>
    <sheetView view="pageBreakPreview" zoomScale="80" zoomScaleNormal="80" zoomScaleSheetLayoutView="80" workbookViewId="0">
      <pane ySplit="5" topLeftCell="A6" activePane="bottomLeft" state="frozen"/>
      <selection activeCell="C9" sqref="C9"/>
      <selection pane="bottomLeft" activeCell="D17" sqref="D17"/>
    </sheetView>
  </sheetViews>
  <sheetFormatPr defaultColWidth="8.85546875" defaultRowHeight="15"/>
  <cols>
    <col min="1" max="1" width="3.140625" style="308" customWidth="1"/>
    <col min="2" max="2" width="9.5703125" style="308" customWidth="1"/>
    <col min="3" max="3" width="8.140625" style="308" customWidth="1"/>
    <col min="4" max="4" width="101.28515625" style="308" customWidth="1"/>
    <col min="5" max="5" width="8.85546875" style="309"/>
    <col min="6" max="6" width="46" style="309" customWidth="1"/>
    <col min="7" max="16384" width="8.85546875" style="308"/>
  </cols>
  <sheetData>
    <row r="2" spans="1:6" ht="24.95" customHeight="1">
      <c r="B2" s="347" t="s">
        <v>29</v>
      </c>
      <c r="C2" s="347"/>
      <c r="D2" s="347"/>
      <c r="E2" s="347"/>
      <c r="F2" s="347"/>
    </row>
    <row r="3" spans="1:6" ht="20.100000000000001" customHeight="1">
      <c r="B3" s="346" t="s">
        <v>30</v>
      </c>
      <c r="C3" s="346"/>
      <c r="D3" s="346"/>
      <c r="E3" s="346"/>
      <c r="F3" s="346"/>
    </row>
    <row r="5" spans="1:6" s="342" customFormat="1" ht="35.1" customHeight="1">
      <c r="B5" s="343"/>
      <c r="C5" s="345" t="s">
        <v>263</v>
      </c>
      <c r="D5" s="345"/>
      <c r="E5" s="344"/>
      <c r="F5" s="343" t="s">
        <v>262</v>
      </c>
    </row>
    <row r="6" spans="1:6" s="332" customFormat="1" ht="73.5" customHeight="1">
      <c r="A6" s="264">
        <v>1</v>
      </c>
      <c r="B6" s="338" t="s">
        <v>261</v>
      </c>
      <c r="C6" s="340" t="s">
        <v>56</v>
      </c>
      <c r="D6" s="339" t="s">
        <v>260</v>
      </c>
      <c r="E6" s="340" t="s">
        <v>259</v>
      </c>
      <c r="F6" s="341" t="s">
        <v>258</v>
      </c>
    </row>
    <row r="7" spans="1:6" s="332" customFormat="1" ht="73.5" customHeight="1">
      <c r="A7" s="264">
        <v>2</v>
      </c>
      <c r="B7" s="338" t="s">
        <v>257</v>
      </c>
      <c r="C7" s="340" t="s">
        <v>78</v>
      </c>
      <c r="D7" s="339" t="s">
        <v>256</v>
      </c>
      <c r="E7" s="340" t="s">
        <v>255</v>
      </c>
      <c r="F7" s="341" t="s">
        <v>254</v>
      </c>
    </row>
    <row r="8" spans="1:6" s="332" customFormat="1" ht="73.5" customHeight="1">
      <c r="A8" s="264">
        <v>3</v>
      </c>
      <c r="B8" s="338" t="s">
        <v>253</v>
      </c>
      <c r="C8" s="340" t="s">
        <v>115</v>
      </c>
      <c r="D8" s="339" t="s">
        <v>252</v>
      </c>
      <c r="E8" s="340" t="s">
        <v>251</v>
      </c>
      <c r="F8" s="341" t="s">
        <v>250</v>
      </c>
    </row>
    <row r="9" spans="1:6" s="332" customFormat="1" ht="73.5" customHeight="1">
      <c r="A9" s="264">
        <v>4</v>
      </c>
      <c r="B9" s="338" t="s">
        <v>249</v>
      </c>
      <c r="C9" s="340" t="s">
        <v>248</v>
      </c>
      <c r="D9" s="339" t="s">
        <v>247</v>
      </c>
      <c r="E9" s="338" t="s">
        <v>246</v>
      </c>
      <c r="F9" s="337" t="s">
        <v>245</v>
      </c>
    </row>
    <row r="10" spans="1:6" s="332" customFormat="1" ht="73.5" customHeight="1">
      <c r="A10" s="264">
        <v>5</v>
      </c>
      <c r="B10" s="334" t="s">
        <v>244</v>
      </c>
      <c r="C10" s="336" t="s">
        <v>243</v>
      </c>
      <c r="D10" s="335" t="s">
        <v>242</v>
      </c>
      <c r="E10" s="334" t="s">
        <v>241</v>
      </c>
      <c r="F10" s="333" t="s">
        <v>240</v>
      </c>
    </row>
    <row r="11" spans="1:6" s="330" customFormat="1" ht="31.5" customHeight="1">
      <c r="B11" s="331" t="s">
        <v>239</v>
      </c>
      <c r="C11" s="331"/>
      <c r="D11" s="331"/>
      <c r="E11" s="331"/>
      <c r="F11" s="331"/>
    </row>
    <row r="12" spans="1:6">
      <c r="D12" s="329"/>
    </row>
    <row r="13" spans="1:6" ht="42.75" customHeight="1">
      <c r="D13" s="328"/>
    </row>
    <row r="14" spans="1:6" s="327" customFormat="1"/>
    <row r="16" spans="1:6" ht="18.75">
      <c r="D16" s="326"/>
    </row>
    <row r="17" spans="1:15" s="321" customFormat="1" ht="69.95" customHeight="1">
      <c r="A17" s="325"/>
      <c r="D17" s="324"/>
      <c r="E17" s="323"/>
      <c r="F17" s="323"/>
      <c r="O17" s="322"/>
    </row>
    <row r="18" spans="1:15" s="5" customFormat="1">
      <c r="A18" s="311"/>
      <c r="B18" s="179"/>
      <c r="E18" s="80"/>
      <c r="F18" s="80"/>
      <c r="O18" s="310"/>
    </row>
    <row r="19" spans="1:15" s="317" customFormat="1">
      <c r="A19" s="320"/>
      <c r="B19" s="319"/>
      <c r="E19" s="318"/>
      <c r="F19" s="318"/>
    </row>
    <row r="20" spans="1:15" s="5" customFormat="1">
      <c r="A20" s="311"/>
      <c r="B20" s="179"/>
      <c r="E20" s="80"/>
      <c r="F20" s="80"/>
      <c r="O20" s="164"/>
    </row>
    <row r="21" spans="1:15" s="5" customFormat="1" ht="15.75">
      <c r="A21" s="311"/>
      <c r="B21" s="179"/>
      <c r="E21" s="80"/>
      <c r="F21" s="80"/>
      <c r="O21" s="316"/>
    </row>
    <row r="22" spans="1:15" s="5" customFormat="1">
      <c r="A22" s="311"/>
      <c r="B22" s="179"/>
      <c r="E22" s="80"/>
      <c r="F22" s="80"/>
      <c r="O22" s="310"/>
    </row>
    <row r="23" spans="1:15" s="5" customFormat="1">
      <c r="A23" s="311"/>
      <c r="B23" s="179"/>
      <c r="E23" s="80"/>
      <c r="F23" s="80"/>
      <c r="O23" s="310"/>
    </row>
    <row r="24" spans="1:15" s="5" customFormat="1">
      <c r="A24" s="311"/>
      <c r="B24" s="179"/>
      <c r="E24" s="80"/>
      <c r="F24" s="80"/>
      <c r="O24" s="310"/>
    </row>
    <row r="25" spans="1:15" s="5" customFormat="1">
      <c r="A25" s="311"/>
      <c r="B25" s="179"/>
      <c r="C25" s="179"/>
      <c r="E25" s="80"/>
      <c r="F25" s="80"/>
      <c r="O25" s="310"/>
    </row>
    <row r="26" spans="1:15" s="5" customFormat="1">
      <c r="A26" s="311"/>
      <c r="B26" s="179"/>
      <c r="C26" s="179"/>
      <c r="E26" s="80"/>
      <c r="F26" s="80"/>
      <c r="O26" s="310"/>
    </row>
    <row r="27" spans="1:15" s="5" customFormat="1">
      <c r="A27" s="311"/>
      <c r="B27" s="179"/>
      <c r="C27" s="179"/>
      <c r="E27" s="80"/>
      <c r="F27" s="80"/>
      <c r="O27" s="310"/>
    </row>
    <row r="28" spans="1:15" s="5" customFormat="1">
      <c r="A28" s="311"/>
      <c r="B28" s="179"/>
      <c r="C28" s="179"/>
      <c r="E28" s="80"/>
      <c r="F28" s="80"/>
      <c r="O28" s="310"/>
    </row>
    <row r="29" spans="1:15" s="5" customFormat="1">
      <c r="A29" s="311"/>
      <c r="B29" s="179"/>
      <c r="C29" s="179"/>
      <c r="E29" s="80"/>
      <c r="F29" s="80"/>
      <c r="O29" s="310"/>
    </row>
    <row r="30" spans="1:15" s="5" customFormat="1">
      <c r="A30" s="311"/>
      <c r="B30" s="179"/>
      <c r="C30" s="179"/>
      <c r="E30" s="80"/>
      <c r="F30" s="80"/>
      <c r="O30" s="310"/>
    </row>
    <row r="31" spans="1:15" s="5" customFormat="1">
      <c r="A31" s="311"/>
      <c r="B31" s="179"/>
      <c r="C31" s="179"/>
      <c r="E31" s="315"/>
      <c r="F31" s="315"/>
      <c r="O31" s="310"/>
    </row>
    <row r="32" spans="1:15" s="5" customFormat="1">
      <c r="A32" s="311"/>
      <c r="B32" s="179"/>
      <c r="C32" s="179"/>
      <c r="E32" s="315"/>
      <c r="F32" s="315"/>
      <c r="O32" s="310"/>
    </row>
    <row r="33" spans="1:15" s="5" customFormat="1">
      <c r="A33" s="311"/>
      <c r="B33" s="179"/>
      <c r="C33" s="179"/>
      <c r="E33" s="315"/>
      <c r="F33" s="315"/>
      <c r="O33" s="310"/>
    </row>
    <row r="34" spans="1:15" s="5" customFormat="1">
      <c r="A34" s="311"/>
      <c r="B34" s="179"/>
      <c r="C34" s="179"/>
      <c r="E34" s="80"/>
      <c r="F34" s="80"/>
      <c r="O34" s="314"/>
    </row>
    <row r="35" spans="1:15" s="5" customFormat="1">
      <c r="A35" s="311"/>
      <c r="B35" s="179"/>
      <c r="C35" s="179"/>
      <c r="E35" s="80"/>
      <c r="F35" s="80"/>
      <c r="O35" s="313"/>
    </row>
    <row r="36" spans="1:15" s="5" customFormat="1">
      <c r="A36" s="311"/>
      <c r="B36" s="179"/>
      <c r="C36" s="179"/>
      <c r="E36" s="80"/>
      <c r="F36" s="80"/>
      <c r="O36" s="310"/>
    </row>
    <row r="37" spans="1:15" s="5" customFormat="1">
      <c r="A37" s="311"/>
      <c r="B37" s="179"/>
      <c r="C37" s="179"/>
      <c r="E37" s="80"/>
      <c r="F37" s="80"/>
      <c r="O37" s="164"/>
    </row>
    <row r="38" spans="1:15" s="5" customFormat="1" ht="15.75">
      <c r="A38" s="311"/>
      <c r="B38" s="179"/>
      <c r="C38" s="179"/>
      <c r="E38" s="80"/>
      <c r="F38" s="80"/>
      <c r="O38" s="312"/>
    </row>
    <row r="39" spans="1:15" s="5" customFormat="1">
      <c r="A39" s="311"/>
      <c r="B39" s="179"/>
      <c r="C39" s="179"/>
      <c r="E39" s="80"/>
      <c r="F39" s="80"/>
      <c r="O39" s="310"/>
    </row>
    <row r="40" spans="1:15" s="5" customFormat="1">
      <c r="A40" s="311"/>
      <c r="B40" s="179"/>
      <c r="C40" s="179"/>
      <c r="E40" s="80"/>
      <c r="F40" s="80"/>
      <c r="O40" s="310"/>
    </row>
    <row r="41" spans="1:15" s="5" customFormat="1">
      <c r="A41" s="311"/>
      <c r="B41" s="179"/>
      <c r="C41" s="179"/>
      <c r="E41" s="80"/>
      <c r="F41" s="80"/>
      <c r="O41" s="310"/>
    </row>
    <row r="42" spans="1:15" s="5" customFormat="1">
      <c r="A42" s="311"/>
      <c r="B42" s="179"/>
      <c r="C42" s="179"/>
      <c r="E42" s="80"/>
      <c r="F42" s="80"/>
      <c r="O42" s="310"/>
    </row>
    <row r="43" spans="1:15" s="5" customFormat="1">
      <c r="A43" s="148"/>
      <c r="B43" s="179"/>
      <c r="C43" s="179"/>
      <c r="E43" s="80"/>
      <c r="F43" s="80"/>
      <c r="O43" s="310"/>
    </row>
    <row r="44" spans="1:15" s="5" customFormat="1" ht="15.75">
      <c r="A44" s="307"/>
      <c r="B44" s="179"/>
      <c r="C44" s="179"/>
      <c r="E44" s="80"/>
      <c r="F44" s="80"/>
      <c r="O44" s="310"/>
    </row>
    <row r="45" spans="1:15" s="5" customFormat="1">
      <c r="B45" s="179"/>
      <c r="C45" s="179"/>
      <c r="E45" s="80"/>
      <c r="F45" s="80"/>
      <c r="O45" s="310"/>
    </row>
    <row r="46" spans="1:15" s="5" customFormat="1">
      <c r="B46" s="179"/>
      <c r="C46" s="179"/>
      <c r="E46" s="80"/>
      <c r="F46" s="80"/>
      <c r="O46" s="310"/>
    </row>
    <row r="47" spans="1:15" s="5" customFormat="1">
      <c r="B47" s="179"/>
      <c r="C47" s="179"/>
      <c r="E47" s="80"/>
      <c r="F47" s="80"/>
      <c r="O47" s="310"/>
    </row>
    <row r="48" spans="1:15" s="5" customFormat="1">
      <c r="B48" s="179"/>
      <c r="C48" s="179"/>
      <c r="E48" s="80"/>
      <c r="F48" s="80"/>
      <c r="O48" s="310"/>
    </row>
    <row r="49" spans="2:15" s="5" customFormat="1">
      <c r="B49" s="179"/>
      <c r="C49" s="179"/>
      <c r="E49" s="80"/>
      <c r="F49" s="80"/>
      <c r="O49" s="310"/>
    </row>
    <row r="50" spans="2:15" s="5" customFormat="1">
      <c r="B50" s="179"/>
      <c r="C50" s="179"/>
      <c r="E50" s="80"/>
      <c r="F50" s="80"/>
      <c r="O50" s="310"/>
    </row>
    <row r="51" spans="2:15" s="5" customFormat="1">
      <c r="B51" s="179"/>
      <c r="C51" s="179"/>
      <c r="E51" s="80"/>
      <c r="F51" s="80"/>
      <c r="O51" s="310"/>
    </row>
    <row r="52" spans="2:15" s="5" customFormat="1">
      <c r="B52" s="179"/>
      <c r="C52" s="179"/>
      <c r="E52" s="80"/>
      <c r="F52" s="80"/>
      <c r="O52" s="310"/>
    </row>
    <row r="53" spans="2:15" s="5" customFormat="1">
      <c r="B53" s="179"/>
      <c r="C53" s="179"/>
      <c r="E53" s="80"/>
      <c r="F53" s="80"/>
      <c r="O53" s="310"/>
    </row>
    <row r="54" spans="2:15" s="5" customFormat="1">
      <c r="B54" s="179"/>
      <c r="C54" s="179"/>
      <c r="E54" s="80"/>
      <c r="F54" s="80"/>
      <c r="O54" s="310"/>
    </row>
  </sheetData>
  <sheetProtection sheet="1" objects="1" scenarios="1"/>
  <mergeCells count="4">
    <mergeCell ref="C5:D5"/>
    <mergeCell ref="B11:F11"/>
    <mergeCell ref="B2:F2"/>
    <mergeCell ref="B3:F3"/>
  </mergeCells>
  <pageMargins left="0.70866141732283472" right="0.70866141732283472" top="0.74803149606299213" bottom="0.74803149606299213" header="0.31496062992125984" footer="0.31496062992125984"/>
  <pageSetup paperSize="9" scale="75" orientation="landscape" r:id="rId1"/>
</worksheet>
</file>

<file path=xl/worksheets/sheet4.xml><?xml version="1.0" encoding="utf-8"?>
<worksheet xmlns="http://schemas.openxmlformats.org/spreadsheetml/2006/main" xmlns:r="http://schemas.openxmlformats.org/officeDocument/2006/relationships">
  <dimension ref="B3:N64"/>
  <sheetViews>
    <sheetView view="pageBreakPreview" zoomScale="80" zoomScaleSheetLayoutView="80" zoomScalePageLayoutView="110" workbookViewId="0">
      <pane ySplit="6" topLeftCell="A7" activePane="bottomLeft" state="frozen"/>
      <selection pane="bottomLeft" activeCell="D36" sqref="D36"/>
    </sheetView>
  </sheetViews>
  <sheetFormatPr defaultColWidth="11.28515625" defaultRowHeight="15"/>
  <cols>
    <col min="1" max="1" width="2.85546875" style="5" customWidth="1"/>
    <col min="2" max="2" width="11.28515625" style="6"/>
    <col min="3" max="3" width="69.28515625" style="473" customWidth="1"/>
    <col min="4" max="4" width="11.85546875" style="474" customWidth="1"/>
    <col min="5" max="5" width="15.85546875" style="475" customWidth="1"/>
    <col min="6" max="6" width="3.28515625" style="5" customWidth="1"/>
    <col min="7" max="11" width="20.5703125" style="5" customWidth="1"/>
    <col min="12" max="16384" width="11.28515625" style="5"/>
  </cols>
  <sheetData>
    <row r="3" spans="2:14" s="403" customFormat="1" ht="24.95" customHeight="1">
      <c r="B3" s="347" t="s">
        <v>29</v>
      </c>
      <c r="C3" s="347"/>
      <c r="D3" s="347"/>
      <c r="E3" s="347"/>
      <c r="G3" s="347" t="s">
        <v>29</v>
      </c>
      <c r="H3" s="347"/>
      <c r="I3" s="347"/>
      <c r="J3" s="347"/>
      <c r="K3" s="347"/>
    </row>
    <row r="4" spans="2:14" ht="20.100000000000001" customHeight="1">
      <c r="B4" s="346" t="s">
        <v>30</v>
      </c>
      <c r="C4" s="346"/>
      <c r="D4" s="346"/>
      <c r="E4" s="346"/>
      <c r="G4" s="346" t="s">
        <v>315</v>
      </c>
      <c r="H4" s="346"/>
      <c r="I4" s="346"/>
      <c r="J4" s="346"/>
      <c r="K4" s="346"/>
    </row>
    <row r="6" spans="2:14" s="182" customFormat="1" ht="18.75">
      <c r="B6" s="404" t="s">
        <v>316</v>
      </c>
      <c r="C6" s="404"/>
      <c r="D6" s="404"/>
      <c r="E6" s="404"/>
      <c r="G6" s="405" t="s">
        <v>317</v>
      </c>
      <c r="H6" s="405"/>
      <c r="I6" s="405"/>
      <c r="J6" s="405"/>
      <c r="K6" s="405"/>
    </row>
    <row r="7" spans="2:14" s="182" customFormat="1" ht="9" customHeight="1">
      <c r="B7" s="223"/>
      <c r="C7" s="406"/>
      <c r="D7" s="407"/>
      <c r="E7" s="408"/>
      <c r="G7" s="409"/>
      <c r="H7" s="409"/>
      <c r="I7" s="409"/>
      <c r="J7" s="409"/>
      <c r="K7" s="409"/>
    </row>
    <row r="8" spans="2:14" s="266" customFormat="1" ht="39.75" customHeight="1">
      <c r="B8" s="410" t="s">
        <v>318</v>
      </c>
      <c r="C8" s="410"/>
      <c r="D8" s="411"/>
      <c r="E8" s="412" t="s">
        <v>319</v>
      </c>
      <c r="G8" s="413" t="s">
        <v>320</v>
      </c>
      <c r="H8" s="413"/>
      <c r="I8" s="413"/>
      <c r="J8" s="413"/>
      <c r="K8" s="414" t="s">
        <v>321</v>
      </c>
    </row>
    <row r="9" spans="2:14" s="184" customFormat="1" ht="6.95" customHeight="1">
      <c r="B9" s="185"/>
      <c r="C9" s="415"/>
      <c r="D9" s="416"/>
      <c r="E9" s="417"/>
      <c r="G9" s="418"/>
      <c r="H9" s="418"/>
      <c r="I9" s="418"/>
      <c r="J9" s="418"/>
      <c r="K9" s="418"/>
    </row>
    <row r="10" spans="2:14" s="189" customFormat="1" ht="17.100000000000001" customHeight="1">
      <c r="B10" s="419" t="str">
        <f>[1]Componentes!B7</f>
        <v>I</v>
      </c>
      <c r="C10" s="420" t="str">
        <f>[1]Componentes!C7</f>
        <v>Funcionamento</v>
      </c>
      <c r="D10" s="421">
        <v>20</v>
      </c>
      <c r="E10" s="422" t="s">
        <v>322</v>
      </c>
      <c r="G10" s="423" t="s">
        <v>323</v>
      </c>
      <c r="H10" s="423"/>
      <c r="I10" s="423"/>
      <c r="J10" s="423"/>
      <c r="K10" s="424">
        <v>1</v>
      </c>
      <c r="M10" s="425">
        <v>10</v>
      </c>
      <c r="N10" s="425">
        <v>25</v>
      </c>
    </row>
    <row r="11" spans="2:14" s="182" customFormat="1" ht="17.100000000000001" customHeight="1">
      <c r="B11" s="426" t="str">
        <f>[1]Componentes!B13</f>
        <v>I.1</v>
      </c>
      <c r="C11" s="218" t="str">
        <f>[1]Componentes!C13</f>
        <v>Aprovação do Quadro de Indicadores e Metas</v>
      </c>
      <c r="D11" s="427" t="s">
        <v>324</v>
      </c>
      <c r="E11" s="428"/>
      <c r="G11" s="423" t="s">
        <v>325</v>
      </c>
      <c r="H11" s="423"/>
      <c r="I11" s="423"/>
      <c r="J11" s="423"/>
      <c r="K11" s="424">
        <v>0.9</v>
      </c>
    </row>
    <row r="12" spans="2:14" s="182" customFormat="1" ht="17.100000000000001" customHeight="1">
      <c r="B12" s="426" t="str">
        <f>[1]Componentes!B14</f>
        <v>I.2</v>
      </c>
      <c r="C12" s="218" t="str">
        <f>[1]Componentes!C14</f>
        <v xml:space="preserve">Instrumento formal de criação </v>
      </c>
      <c r="D12" s="427" t="s">
        <v>324</v>
      </c>
      <c r="E12" s="428"/>
      <c r="G12" s="423" t="s">
        <v>326</v>
      </c>
      <c r="H12" s="423"/>
      <c r="I12" s="423"/>
      <c r="J12" s="423"/>
      <c r="K12" s="424">
        <v>0.8</v>
      </c>
    </row>
    <row r="13" spans="2:14" s="182" customFormat="1" ht="17.100000000000001" customHeight="1">
      <c r="B13" s="426" t="str">
        <f>[1]Componentes!B15</f>
        <v>I.3</v>
      </c>
      <c r="C13" s="218" t="str">
        <f>[1]Componentes!C15</f>
        <v>Regimento Interno</v>
      </c>
      <c r="D13" s="427">
        <v>0.1</v>
      </c>
      <c r="E13" s="428"/>
      <c r="G13" s="423" t="s">
        <v>327</v>
      </c>
      <c r="H13" s="423"/>
      <c r="I13" s="423"/>
      <c r="J13" s="423"/>
      <c r="K13" s="424">
        <v>0.7</v>
      </c>
    </row>
    <row r="14" spans="2:14" s="182" customFormat="1" ht="17.100000000000001" customHeight="1">
      <c r="B14" s="426" t="str">
        <f>[1]Componentes!B16</f>
        <v>I.4</v>
      </c>
      <c r="C14" s="218" t="str">
        <f>[1]Componentes!C16</f>
        <v>Mandatos e processos eleitorais</v>
      </c>
      <c r="D14" s="427">
        <v>0.1</v>
      </c>
      <c r="E14" s="428"/>
      <c r="G14" s="423" t="s">
        <v>328</v>
      </c>
      <c r="H14" s="423"/>
      <c r="I14" s="423"/>
      <c r="J14" s="423"/>
      <c r="K14" s="424">
        <v>0.6</v>
      </c>
    </row>
    <row r="15" spans="2:14" s="182" customFormat="1" ht="17.100000000000001" customHeight="1">
      <c r="B15" s="426" t="str">
        <f>[1]Componentes!B17</f>
        <v>I.5</v>
      </c>
      <c r="C15" s="218" t="str">
        <f>[1]Componentes!C17</f>
        <v>Reuniões ordinárias</v>
      </c>
      <c r="D15" s="427">
        <v>0.1</v>
      </c>
      <c r="E15" s="428"/>
      <c r="G15" s="429" t="s">
        <v>329</v>
      </c>
      <c r="H15" s="429"/>
      <c r="I15" s="429"/>
      <c r="J15" s="429"/>
      <c r="K15" s="430" t="s">
        <v>324</v>
      </c>
    </row>
    <row r="16" spans="2:14" s="182" customFormat="1" ht="17.100000000000001" customHeight="1">
      <c r="B16" s="426" t="str">
        <f>[1]Componentes!B18</f>
        <v>I.6</v>
      </c>
      <c r="C16" s="218" t="str">
        <f>[1]Componentes!C18</f>
        <v>Quórum</v>
      </c>
      <c r="D16" s="427">
        <v>0.2</v>
      </c>
      <c r="E16" s="428"/>
    </row>
    <row r="17" spans="2:14" s="182" customFormat="1" ht="17.100000000000001" customHeight="1">
      <c r="B17" s="426" t="str">
        <f>[1]Componentes!B19</f>
        <v>I.7</v>
      </c>
      <c r="C17" s="218" t="str">
        <f>[1]Componentes!C19</f>
        <v>Conformidade Documental</v>
      </c>
      <c r="D17" s="427">
        <v>0.1</v>
      </c>
      <c r="E17" s="428"/>
    </row>
    <row r="18" spans="2:14" s="182" customFormat="1" ht="17.100000000000001" customHeight="1">
      <c r="B18" s="426" t="str">
        <f>[1]Componentes!B20</f>
        <v>I.8</v>
      </c>
      <c r="C18" s="218" t="str">
        <f>[1]Componentes!C20</f>
        <v>Plano de Trabalho e Relatório de Atividades</v>
      </c>
      <c r="D18" s="427">
        <v>0.2</v>
      </c>
      <c r="E18" s="428"/>
    </row>
    <row r="19" spans="2:14" s="182" customFormat="1" ht="17.100000000000001" customHeight="1">
      <c r="B19" s="426" t="str">
        <f>[1]Componentes!B21</f>
        <v>I.9</v>
      </c>
      <c r="C19" s="218" t="str">
        <f>[1]Componentes!C21</f>
        <v>Apoio técnico e logístico</v>
      </c>
      <c r="D19" s="427">
        <v>0.2</v>
      </c>
      <c r="E19" s="428"/>
    </row>
    <row r="20" spans="2:14" s="184" customFormat="1" ht="5.0999999999999996" customHeight="1">
      <c r="B20" s="431"/>
      <c r="C20" s="234"/>
      <c r="D20" s="432"/>
      <c r="E20" s="433"/>
      <c r="G20" s="182"/>
      <c r="H20" s="182"/>
      <c r="I20" s="182"/>
      <c r="J20" s="182"/>
      <c r="K20" s="182"/>
    </row>
    <row r="21" spans="2:14" s="189" customFormat="1" ht="17.100000000000001" customHeight="1">
      <c r="B21" s="190" t="str">
        <f>[1]Componentes!B23</f>
        <v>II</v>
      </c>
      <c r="C21" s="434" t="str">
        <f>[1]Componentes!C23</f>
        <v>Capacitação</v>
      </c>
      <c r="D21" s="435">
        <v>15</v>
      </c>
      <c r="E21" s="436" t="s">
        <v>322</v>
      </c>
      <c r="G21" s="184"/>
      <c r="H21" s="184"/>
      <c r="I21" s="184"/>
      <c r="J21" s="184"/>
      <c r="K21" s="184"/>
      <c r="M21" s="425">
        <v>10</v>
      </c>
      <c r="N21" s="425">
        <v>25</v>
      </c>
    </row>
    <row r="22" spans="2:14" s="182" customFormat="1" ht="17.100000000000001" customHeight="1">
      <c r="B22" s="426" t="str">
        <f>[1]Componentes!B29</f>
        <v>II.1</v>
      </c>
      <c r="C22" s="218" t="str">
        <f>[1]Componentes!C29</f>
        <v>Capacitação de membros novos</v>
      </c>
      <c r="D22" s="427">
        <v>0.33333333333333331</v>
      </c>
      <c r="E22" s="428"/>
      <c r="G22" s="189"/>
      <c r="H22" s="189"/>
      <c r="I22" s="189"/>
      <c r="J22" s="189"/>
      <c r="K22" s="189"/>
    </row>
    <row r="23" spans="2:14" s="182" customFormat="1" ht="17.100000000000001" customHeight="1">
      <c r="B23" s="426" t="str">
        <f>[1]Componentes!B30</f>
        <v>II.2</v>
      </c>
      <c r="C23" s="218" t="str">
        <f>[1]Componentes!C30</f>
        <v>Plano de Capacitação (aprovação/revisão)</v>
      </c>
      <c r="D23" s="427">
        <v>0.33333333333333331</v>
      </c>
      <c r="E23" s="428"/>
    </row>
    <row r="24" spans="2:14" s="182" customFormat="1" ht="17.100000000000001" customHeight="1">
      <c r="B24" s="426" t="str">
        <f>[1]Componentes!B31</f>
        <v>II.3</v>
      </c>
      <c r="C24" s="218" t="str">
        <f>[1]Componentes!C31</f>
        <v>Implementação e Monitoramento do Plano de Capacitaçao</v>
      </c>
      <c r="D24" s="427">
        <v>0.33333333333333331</v>
      </c>
      <c r="E24" s="428"/>
    </row>
    <row r="25" spans="2:14" s="184" customFormat="1" ht="5.0999999999999996" customHeight="1">
      <c r="B25" s="431"/>
      <c r="C25" s="234"/>
      <c r="D25" s="432"/>
      <c r="E25" s="433"/>
      <c r="G25" s="182"/>
      <c r="H25" s="182"/>
      <c r="I25" s="182"/>
      <c r="J25" s="182"/>
      <c r="K25" s="182"/>
    </row>
    <row r="26" spans="2:14" s="189" customFormat="1" ht="17.100000000000001" customHeight="1">
      <c r="B26" s="190" t="str">
        <f>[1]Componentes!B32</f>
        <v>III</v>
      </c>
      <c r="C26" s="437" t="str">
        <f>[1]Componentes!C32</f>
        <v>Comunicação</v>
      </c>
      <c r="D26" s="438">
        <v>15</v>
      </c>
      <c r="E26" s="439" t="s">
        <v>322</v>
      </c>
      <c r="G26" s="184"/>
      <c r="H26" s="184"/>
      <c r="I26" s="184"/>
      <c r="J26" s="184"/>
      <c r="K26" s="184"/>
      <c r="M26" s="425">
        <v>10</v>
      </c>
      <c r="N26" s="425">
        <v>25</v>
      </c>
    </row>
    <row r="27" spans="2:14" s="182" customFormat="1" ht="17.100000000000001" customHeight="1">
      <c r="B27" s="426" t="str">
        <f>[1]Componentes!B38</f>
        <v>III.1</v>
      </c>
      <c r="C27" s="218" t="str">
        <f>[1]Componentes!C38</f>
        <v>Sitio Eletronico ou Fan Page em rede social</v>
      </c>
      <c r="D27" s="427">
        <v>0.33333333333333331</v>
      </c>
      <c r="E27" s="428"/>
      <c r="G27" s="189"/>
      <c r="H27" s="189"/>
      <c r="I27" s="189"/>
      <c r="J27" s="189"/>
      <c r="K27" s="189"/>
    </row>
    <row r="28" spans="2:14" s="182" customFormat="1" ht="17.100000000000001" customHeight="1">
      <c r="B28" s="426" t="str">
        <f>[1]Componentes!B39</f>
        <v>III.2</v>
      </c>
      <c r="C28" s="218" t="str">
        <f>[1]Componentes!C39</f>
        <v>Plano de Comunicação (aprovação/revisão)</v>
      </c>
      <c r="D28" s="427">
        <v>0.33333333333333331</v>
      </c>
      <c r="E28" s="428"/>
    </row>
    <row r="29" spans="2:14" s="182" customFormat="1" ht="17.100000000000001" customHeight="1">
      <c r="B29" s="426" t="str">
        <f>[1]Componentes!B40</f>
        <v>III.3</v>
      </c>
      <c r="C29" s="218" t="str">
        <f>[1]Componentes!C40</f>
        <v>Implementação do Plano de Comunicação</v>
      </c>
      <c r="D29" s="427">
        <v>0.33333333333333331</v>
      </c>
      <c r="E29" s="428"/>
    </row>
    <row r="30" spans="2:14" s="184" customFormat="1" ht="5.0999999999999996" customHeight="1">
      <c r="B30" s="431"/>
      <c r="C30" s="234"/>
      <c r="D30" s="432"/>
      <c r="E30" s="433"/>
      <c r="G30" s="182"/>
      <c r="H30" s="182"/>
      <c r="I30" s="182"/>
      <c r="J30" s="182"/>
      <c r="K30" s="182"/>
    </row>
    <row r="31" spans="2:14" s="189" customFormat="1" ht="17.100000000000001" customHeight="1">
      <c r="B31" s="190" t="str">
        <f>[1]Componentes!B42</f>
        <v>IV</v>
      </c>
      <c r="C31" s="440" t="str">
        <f>[1]Componentes!C42</f>
        <v>Cadastro Nacional de Instâncias Colegiadas do SINGREH - CINCO</v>
      </c>
      <c r="D31" s="441">
        <v>15</v>
      </c>
      <c r="E31" s="442" t="s">
        <v>330</v>
      </c>
      <c r="G31" s="184"/>
      <c r="H31" s="184"/>
      <c r="I31" s="184"/>
      <c r="J31" s="184"/>
      <c r="K31" s="184"/>
      <c r="M31" s="425">
        <v>15</v>
      </c>
      <c r="N31" s="425">
        <v>25</v>
      </c>
    </row>
    <row r="32" spans="2:14" s="182" customFormat="1" ht="17.100000000000001" customHeight="1">
      <c r="B32" s="426" t="str">
        <f>[1]Componentes!B48</f>
        <v>IV.1</v>
      </c>
      <c r="C32" s="218" t="str">
        <f>[1]Componentes!C48</f>
        <v>Conhecimento dos membros (entidades e representantes)</v>
      </c>
      <c r="D32" s="427">
        <v>0.33333333333333331</v>
      </c>
      <c r="E32" s="428"/>
      <c r="G32" s="189"/>
      <c r="H32" s="189"/>
      <c r="I32" s="189"/>
      <c r="J32" s="189"/>
      <c r="K32" s="189"/>
    </row>
    <row r="33" spans="2:14" s="182" customFormat="1" ht="17.100000000000001" customHeight="1">
      <c r="B33" s="426" t="str">
        <f>[1]Componentes!B49</f>
        <v>IV.2</v>
      </c>
      <c r="C33" s="218" t="str">
        <f>[1]Componentes!C49</f>
        <v>Conhecimento da Atuação</v>
      </c>
      <c r="D33" s="427">
        <v>0.33333333333333331</v>
      </c>
      <c r="E33" s="428"/>
    </row>
    <row r="34" spans="2:14" s="182" customFormat="1" ht="17.100000000000001" customHeight="1">
      <c r="B34" s="426" t="str">
        <f>[1]Componentes!B50</f>
        <v>IV.3</v>
      </c>
      <c r="C34" s="218" t="str">
        <f>[1]Componentes!C50</f>
        <v>Conhecimento dos Instrumentos</v>
      </c>
      <c r="D34" s="427">
        <v>0.33333333333333331</v>
      </c>
      <c r="E34" s="428"/>
    </row>
    <row r="35" spans="2:14" s="184" customFormat="1" ht="5.0999999999999996" customHeight="1">
      <c r="B35" s="431"/>
      <c r="C35" s="234"/>
      <c r="D35" s="432"/>
      <c r="E35" s="433"/>
      <c r="G35" s="182"/>
      <c r="H35" s="182"/>
      <c r="I35" s="182"/>
      <c r="J35" s="182"/>
      <c r="K35" s="182"/>
    </row>
    <row r="36" spans="2:14" s="189" customFormat="1" ht="17.100000000000001" customHeight="1">
      <c r="B36" s="190" t="str">
        <f>[1]Componentes!B51</f>
        <v>V</v>
      </c>
      <c r="C36" s="440" t="str">
        <f>[1]Componentes!C51</f>
        <v>Instrumentos</v>
      </c>
      <c r="D36" s="441">
        <v>25</v>
      </c>
      <c r="E36" s="442" t="s">
        <v>331</v>
      </c>
      <c r="G36" s="184"/>
      <c r="H36" s="184"/>
      <c r="I36" s="184"/>
      <c r="J36" s="184"/>
      <c r="K36" s="184"/>
      <c r="M36" s="425">
        <v>20</v>
      </c>
      <c r="N36" s="425">
        <v>30</v>
      </c>
    </row>
    <row r="37" spans="2:14" s="182" customFormat="1" ht="17.100000000000001" customHeight="1">
      <c r="B37" s="426" t="str">
        <f>[1]Componentes!B57</f>
        <v>V.1</v>
      </c>
      <c r="C37" s="218" t="str">
        <f>[1]Componentes!C57</f>
        <v>TDR para Plano e Enquadramento</v>
      </c>
      <c r="D37" s="427">
        <v>0.05</v>
      </c>
      <c r="E37" s="428"/>
      <c r="G37" s="189"/>
      <c r="H37" s="189"/>
      <c r="I37" s="189"/>
      <c r="J37" s="189"/>
      <c r="K37" s="189"/>
    </row>
    <row r="38" spans="2:14" s="182" customFormat="1" ht="17.100000000000001" customHeight="1">
      <c r="B38" s="426" t="str">
        <f>[1]Componentes!B58</f>
        <v>V.2</v>
      </c>
      <c r="C38" s="218" t="str">
        <f>[1]Componentes!C58</f>
        <v>Plano Aprovado</v>
      </c>
      <c r="D38" s="427">
        <v>0.2</v>
      </c>
      <c r="E38" s="428"/>
    </row>
    <row r="39" spans="2:14" s="182" customFormat="1" ht="17.100000000000001" customHeight="1">
      <c r="B39" s="426" t="str">
        <f>[1]Componentes!B59</f>
        <v>V.3</v>
      </c>
      <c r="C39" s="218" t="str">
        <f>[1]Componentes!C59</f>
        <v>Enquadramento Aprovado</v>
      </c>
      <c r="D39" s="427">
        <v>0.35</v>
      </c>
      <c r="E39" s="428"/>
    </row>
    <row r="40" spans="2:14" s="182" customFormat="1" ht="17.100000000000001" customHeight="1">
      <c r="B40" s="426" t="str">
        <f>[1]Componentes!B60</f>
        <v>V.4</v>
      </c>
      <c r="C40" s="218" t="str">
        <f>[1]Componentes!C60</f>
        <v>Estudos para implementação de Cobrança</v>
      </c>
      <c r="D40" s="427">
        <v>0.05</v>
      </c>
      <c r="E40" s="428"/>
    </row>
    <row r="41" spans="2:14" s="182" customFormat="1" ht="17.100000000000001" customHeight="1">
      <c r="B41" s="426" t="str">
        <f>[1]Componentes!B61</f>
        <v>V.5</v>
      </c>
      <c r="C41" s="218" t="str">
        <f>[1]Componentes!C61</f>
        <v>Aprovação de Cobrança</v>
      </c>
      <c r="D41" s="427">
        <v>0.35</v>
      </c>
      <c r="E41" s="428"/>
    </row>
    <row r="42" spans="2:14" s="182" customFormat="1" ht="17.100000000000001" customHeight="1">
      <c r="B42" s="426" t="str">
        <f>[1]Componentes!B62</f>
        <v>V.6</v>
      </c>
      <c r="C42" s="218" t="str">
        <f>[1]Componentes!C62</f>
        <v>Revisão do Plano</v>
      </c>
      <c r="D42" s="427"/>
      <c r="E42" s="428"/>
    </row>
    <row r="43" spans="2:14" s="182" customFormat="1" ht="17.100000000000001" customHeight="1">
      <c r="B43" s="426" t="str">
        <f>[1]Componentes!B63</f>
        <v>V.7</v>
      </c>
      <c r="C43" s="218" t="str">
        <f>[1]Componentes!C63</f>
        <v>Revisão do Enquadramento</v>
      </c>
      <c r="D43" s="427"/>
      <c r="E43" s="428"/>
    </row>
    <row r="44" spans="2:14" s="182" customFormat="1" ht="17.100000000000001" customHeight="1">
      <c r="B44" s="426" t="str">
        <f>[1]Componentes!B64</f>
        <v>V.8</v>
      </c>
      <c r="C44" s="218" t="str">
        <f>[1]Componentes!C64</f>
        <v>Revisão da Cobrança</v>
      </c>
      <c r="D44" s="427"/>
      <c r="E44" s="428"/>
    </row>
    <row r="45" spans="2:14" s="182" customFormat="1" ht="17.100000000000001" customHeight="1">
      <c r="B45" s="426" t="str">
        <f>[1]Componentes!B65</f>
        <v>V.9</v>
      </c>
      <c r="C45" s="218" t="str">
        <f>[1]Componentes!C65</f>
        <v>Atuação político-institucional</v>
      </c>
      <c r="D45" s="427">
        <v>0.1</v>
      </c>
      <c r="E45" s="443" t="s">
        <v>332</v>
      </c>
    </row>
    <row r="46" spans="2:14" s="182" customFormat="1" ht="17.100000000000001" customHeight="1">
      <c r="B46" s="426" t="str">
        <f>[1]Componentes!B66</f>
        <v>V.10</v>
      </c>
      <c r="C46" s="218" t="str">
        <f>[1]Componentes!C66</f>
        <v>Situação especial (Alocação Negociada, condição de entrega, etc)</v>
      </c>
      <c r="D46" s="427">
        <v>0.1</v>
      </c>
      <c r="E46" s="443" t="s">
        <v>332</v>
      </c>
    </row>
    <row r="47" spans="2:14" s="184" customFormat="1" ht="5.0999999999999996" customHeight="1">
      <c r="B47" s="431"/>
      <c r="C47" s="234"/>
      <c r="D47" s="432"/>
      <c r="E47" s="433"/>
      <c r="G47" s="182"/>
      <c r="H47" s="182"/>
      <c r="I47" s="182"/>
      <c r="J47" s="182"/>
      <c r="K47" s="182"/>
    </row>
    <row r="48" spans="2:14" s="266" customFormat="1" ht="17.100000000000001" customHeight="1">
      <c r="B48" s="190" t="s">
        <v>206</v>
      </c>
      <c r="C48" s="444" t="str">
        <f>[1]Componentes!C67</f>
        <v>Acompanhamento e Avaliação</v>
      </c>
      <c r="D48" s="445">
        <v>10</v>
      </c>
      <c r="E48" s="446" t="s">
        <v>333</v>
      </c>
      <c r="G48" s="184"/>
      <c r="H48" s="184"/>
      <c r="I48" s="184"/>
      <c r="J48" s="184"/>
      <c r="K48" s="184"/>
      <c r="M48" s="425">
        <v>5</v>
      </c>
      <c r="N48" s="425">
        <v>10</v>
      </c>
    </row>
    <row r="49" spans="2:11" s="182" customFormat="1" ht="17.100000000000001" customHeight="1">
      <c r="B49" s="426" t="str">
        <f>[1]Componentes!B73</f>
        <v>VI.1</v>
      </c>
      <c r="C49" s="218" t="str">
        <f>[1]Componentes!C73</f>
        <v>Açoes conjuntas de Acompanhamento e Avaliação</v>
      </c>
      <c r="D49" s="427">
        <v>0.2</v>
      </c>
      <c r="E49" s="428"/>
      <c r="G49" s="266"/>
      <c r="H49" s="266"/>
      <c r="I49" s="266"/>
      <c r="J49" s="266"/>
      <c r="K49" s="266"/>
    </row>
    <row r="50" spans="2:11" s="182" customFormat="1" ht="17.100000000000001" customHeight="1">
      <c r="B50" s="426" t="str">
        <f>[1]Componentes!B74</f>
        <v>VI.2</v>
      </c>
      <c r="C50" s="218" t="str">
        <f>[1]Componentes!C74</f>
        <v>Avaliação da efetividade do programa</v>
      </c>
      <c r="D50" s="427">
        <v>0.15</v>
      </c>
      <c r="E50" s="428"/>
    </row>
    <row r="51" spans="2:11" s="182" customFormat="1" ht="17.100000000000001" customHeight="1">
      <c r="B51" s="426" t="str">
        <f>[1]Componentes!B75</f>
        <v>VI.3</v>
      </c>
      <c r="C51" s="218" t="str">
        <f>[1]Componentes!C75</f>
        <v>Autoavaliação do Comitê</v>
      </c>
      <c r="D51" s="427">
        <v>0.15</v>
      </c>
      <c r="E51" s="428"/>
    </row>
    <row r="52" spans="2:11" s="182" customFormat="1" ht="17.100000000000001" customHeight="1">
      <c r="B52" s="426" t="str">
        <f>[1]Componentes!B76</f>
        <v>VI.4</v>
      </c>
      <c r="C52" s="218" t="str">
        <f>[1]Componentes!C76</f>
        <v>Acompanhamento do PROCOMITÊS pelo Conselho Estadual de Recursos Hídricos</v>
      </c>
      <c r="D52" s="427">
        <v>0.25</v>
      </c>
      <c r="E52" s="428"/>
    </row>
    <row r="53" spans="2:11" s="182" customFormat="1" ht="17.100000000000001" customHeight="1">
      <c r="B53" s="426" t="str">
        <f>[1]Componentes!B77</f>
        <v>VI.5</v>
      </c>
      <c r="C53" s="218" t="str">
        <f>[1]Componentes!C77</f>
        <v>Certificação das Metas pelo Conselho Estadual de Recursos Hídricos</v>
      </c>
      <c r="D53" s="427">
        <v>0.25</v>
      </c>
      <c r="E53" s="428"/>
    </row>
    <row r="54" spans="2:11" s="182" customFormat="1" ht="5.0999999999999996" customHeight="1">
      <c r="B54" s="447"/>
      <c r="C54" s="448"/>
      <c r="D54" s="407"/>
      <c r="E54" s="408"/>
    </row>
    <row r="55" spans="2:11" s="452" customFormat="1" ht="17.100000000000001" customHeight="1">
      <c r="B55" s="449" t="s">
        <v>334</v>
      </c>
      <c r="C55" s="449"/>
      <c r="D55" s="450">
        <f>D48+D36+D31+D26+D21+D10</f>
        <v>100</v>
      </c>
      <c r="E55" s="451" t="s">
        <v>335</v>
      </c>
      <c r="G55" s="182"/>
      <c r="H55" s="182"/>
      <c r="I55" s="182"/>
      <c r="J55" s="182"/>
      <c r="K55" s="182"/>
    </row>
    <row r="56" spans="2:11" s="456" customFormat="1" ht="5.0999999999999996" customHeight="1">
      <c r="B56" s="453"/>
      <c r="C56" s="453"/>
      <c r="D56" s="454"/>
      <c r="E56" s="455"/>
      <c r="G56" s="452"/>
      <c r="H56" s="452"/>
      <c r="I56" s="452"/>
      <c r="J56" s="452"/>
      <c r="K56" s="452"/>
    </row>
    <row r="57" spans="2:11" s="182" customFormat="1" ht="17.100000000000001" customHeight="1">
      <c r="B57" s="457" t="s">
        <v>229</v>
      </c>
      <c r="C57" s="458"/>
      <c r="D57" s="459"/>
      <c r="E57" s="460"/>
      <c r="G57" s="456"/>
      <c r="H57" s="456"/>
      <c r="I57" s="456"/>
      <c r="J57" s="456"/>
      <c r="K57" s="456"/>
    </row>
    <row r="58" spans="2:11" s="306" customFormat="1" ht="17.100000000000001" customHeight="1">
      <c r="B58" s="461">
        <v>1</v>
      </c>
      <c r="C58" s="462" t="s">
        <v>336</v>
      </c>
      <c r="D58" s="459"/>
      <c r="E58" s="460"/>
      <c r="G58" s="182"/>
      <c r="H58" s="182"/>
      <c r="I58" s="182"/>
      <c r="J58" s="182"/>
      <c r="K58" s="182"/>
    </row>
    <row r="59" spans="2:11" s="306" customFormat="1" ht="17.100000000000001" customHeight="1">
      <c r="B59" s="461">
        <v>2</v>
      </c>
      <c r="C59" s="300"/>
      <c r="D59" s="459"/>
      <c r="E59" s="460"/>
    </row>
    <row r="60" spans="2:11" s="306" customFormat="1" ht="17.100000000000001" customHeight="1">
      <c r="B60" s="463">
        <v>3</v>
      </c>
      <c r="C60" s="464"/>
      <c r="D60" s="465"/>
      <c r="E60" s="466"/>
    </row>
    <row r="61" spans="2:11" s="471" customFormat="1">
      <c r="B61" s="467"/>
      <c r="C61" s="468"/>
      <c r="D61" s="469"/>
      <c r="E61" s="470"/>
      <c r="G61" s="472"/>
      <c r="H61" s="472"/>
      <c r="I61" s="472"/>
      <c r="J61" s="472"/>
      <c r="K61" s="472"/>
    </row>
    <row r="62" spans="2:11" s="471" customFormat="1">
      <c r="B62" s="467"/>
      <c r="C62" s="468"/>
      <c r="D62" s="469"/>
      <c r="E62" s="470"/>
    </row>
    <row r="63" spans="2:11" s="471" customFormat="1">
      <c r="B63" s="467"/>
      <c r="C63" s="468"/>
      <c r="D63" s="469"/>
      <c r="E63" s="470"/>
    </row>
    <row r="64" spans="2:11">
      <c r="G64" s="471"/>
      <c r="H64" s="471"/>
      <c r="I64" s="471"/>
      <c r="J64" s="471"/>
      <c r="K64" s="471"/>
    </row>
  </sheetData>
  <sheetProtection sheet="1" objects="1" scenarios="1"/>
  <mergeCells count="15">
    <mergeCell ref="G14:J14"/>
    <mergeCell ref="G15:J15"/>
    <mergeCell ref="B55:C55"/>
    <mergeCell ref="B8:D8"/>
    <mergeCell ref="G8:J8"/>
    <mergeCell ref="G10:J10"/>
    <mergeCell ref="G11:J11"/>
    <mergeCell ref="G12:J12"/>
    <mergeCell ref="G13:J13"/>
    <mergeCell ref="B3:E3"/>
    <mergeCell ref="G3:K3"/>
    <mergeCell ref="B4:E4"/>
    <mergeCell ref="G4:K4"/>
    <mergeCell ref="B6:E6"/>
    <mergeCell ref="G6:K6"/>
  </mergeCells>
  <printOptions horizontalCentered="1"/>
  <pageMargins left="0.23622047244094491" right="0.23622047244094491" top="0.59055118110236227" bottom="0.59055118110236227" header="0.31496062992125984" footer="0.31496062992125984"/>
  <pageSetup paperSize="9" scale="82" fitToWidth="2" orientation="portrait" r:id="rId1"/>
  <colBreaks count="1" manualBreakCount="1">
    <brk id="5" min="1" max="59" man="1"/>
  </colBreaks>
</worksheet>
</file>

<file path=xl/worksheets/sheet5.xml><?xml version="1.0" encoding="utf-8"?>
<worksheet xmlns="http://schemas.openxmlformats.org/spreadsheetml/2006/main" xmlns:r="http://schemas.openxmlformats.org/officeDocument/2006/relationships">
  <sheetPr>
    <tabColor rgb="FFFFFF00"/>
  </sheetPr>
  <dimension ref="A1:AP135"/>
  <sheetViews>
    <sheetView tabSelected="1" zoomScaleSheetLayoutView="70" zoomScalePageLayoutView="75" workbookViewId="0">
      <pane xSplit="3" ySplit="8" topLeftCell="D9" activePane="bottomRight" state="frozen"/>
      <selection activeCell="S66" sqref="S66"/>
      <selection pane="topRight" activeCell="S66" sqref="S66"/>
      <selection pane="bottomLeft" activeCell="S66" sqref="S66"/>
      <selection pane="bottomRight" activeCell="D18" sqref="D18"/>
    </sheetView>
  </sheetViews>
  <sheetFormatPr defaultColWidth="8.85546875" defaultRowHeight="15"/>
  <cols>
    <col min="1" max="1" width="3.7109375" style="5" customWidth="1"/>
    <col min="2" max="2" width="5.42578125" style="5" customWidth="1"/>
    <col min="3" max="3" width="21.7109375" style="5" customWidth="1"/>
    <col min="4" max="4" width="64.85546875" style="5" customWidth="1"/>
    <col min="5" max="5" width="11.42578125" style="5" customWidth="1"/>
    <col min="6" max="10" width="6.7109375" style="5" customWidth="1"/>
    <col min="11" max="11" width="1.42578125" style="5" customWidth="1"/>
    <col min="12" max="17" width="6.7109375" style="6" customWidth="1"/>
    <col min="18" max="18" width="3" style="5" customWidth="1"/>
    <col min="19" max="19" width="6.42578125" style="5" customWidth="1"/>
    <col min="20" max="24" width="6.7109375" style="5" customWidth="1"/>
    <col min="25" max="25" width="2.42578125" customWidth="1"/>
    <col min="26" max="26" width="48.42578125" style="4" customWidth="1"/>
    <col min="27" max="37" width="8.85546875" style="5"/>
    <col min="38" max="38" width="4.42578125" style="6" customWidth="1"/>
    <col min="39" max="42" width="4.42578125" style="5" customWidth="1"/>
    <col min="43" max="16384" width="8.85546875" style="5"/>
  </cols>
  <sheetData>
    <row r="1" spans="1:42" ht="13.5" customHeight="1">
      <c r="A1" s="1"/>
      <c r="B1" s="1"/>
      <c r="C1" s="1"/>
      <c r="D1" s="2"/>
      <c r="E1" s="1"/>
      <c r="F1" s="1"/>
      <c r="G1" s="1"/>
      <c r="H1" s="1"/>
      <c r="I1" s="1"/>
      <c r="J1" s="1"/>
      <c r="K1" s="1"/>
      <c r="L1" s="3"/>
      <c r="M1" s="3"/>
      <c r="N1" s="3"/>
      <c r="O1" s="3"/>
      <c r="P1" s="3"/>
      <c r="Q1" s="3"/>
      <c r="R1" s="1"/>
      <c r="S1" s="1"/>
      <c r="T1" s="1"/>
      <c r="U1" s="1"/>
      <c r="V1" s="1"/>
      <c r="W1" s="1"/>
      <c r="X1" s="1"/>
    </row>
    <row r="2" spans="1:42" s="16" customFormat="1" ht="18" customHeight="1">
      <c r="A2" s="7"/>
      <c r="B2" s="8"/>
      <c r="C2" s="9" t="s">
        <v>0</v>
      </c>
      <c r="D2" s="10" t="s">
        <v>1</v>
      </c>
      <c r="E2" s="11"/>
      <c r="F2" s="11"/>
      <c r="G2" s="12"/>
      <c r="H2" s="13"/>
      <c r="I2" s="13"/>
      <c r="J2" s="13"/>
      <c r="K2" s="13"/>
      <c r="L2" s="13"/>
      <c r="M2" s="14"/>
      <c r="N2" s="14"/>
      <c r="O2" s="14"/>
      <c r="P2" s="14"/>
      <c r="Q2" s="12"/>
      <c r="R2" s="13"/>
      <c r="S2" s="13"/>
      <c r="T2" s="13"/>
      <c r="U2" s="13"/>
      <c r="V2" s="13"/>
      <c r="W2" s="13"/>
      <c r="X2" s="13"/>
      <c r="Y2" s="13"/>
      <c r="Z2" s="15"/>
      <c r="AA2" s="13"/>
      <c r="AL2" s="17"/>
    </row>
    <row r="3" spans="1:42" s="16" customFormat="1" ht="18" customHeight="1">
      <c r="A3" s="7"/>
      <c r="B3" s="8">
        <v>0</v>
      </c>
      <c r="C3" s="9" t="s">
        <v>2</v>
      </c>
      <c r="D3" s="18" t="s">
        <v>3</v>
      </c>
      <c r="E3" s="19"/>
      <c r="F3" s="19"/>
      <c r="G3" s="13"/>
      <c r="H3" s="13"/>
      <c r="I3" s="13"/>
      <c r="J3" s="13"/>
      <c r="K3" s="13"/>
      <c r="L3" s="20"/>
      <c r="M3" s="20"/>
      <c r="N3" s="20"/>
      <c r="O3" s="20"/>
      <c r="P3" s="20"/>
      <c r="Q3" s="20"/>
      <c r="R3" s="13"/>
      <c r="S3" s="13"/>
      <c r="T3" s="13"/>
      <c r="U3" s="13"/>
      <c r="V3" s="13"/>
      <c r="W3" s="13"/>
      <c r="X3" s="13"/>
      <c r="Y3" s="13"/>
      <c r="Z3" s="15"/>
      <c r="AA3" s="13"/>
      <c r="AL3" s="17"/>
    </row>
    <row r="4" spans="1:42" ht="9.9499999999999993" customHeight="1">
      <c r="A4" s="1"/>
      <c r="B4" s="1"/>
      <c r="C4" s="1"/>
      <c r="D4" s="1"/>
      <c r="E4" s="1"/>
      <c r="F4" s="1"/>
      <c r="G4" s="1"/>
      <c r="H4" s="1"/>
      <c r="I4" s="1"/>
      <c r="J4" s="1"/>
      <c r="K4" s="1"/>
      <c r="L4" s="3"/>
      <c r="M4" s="3"/>
      <c r="N4" s="3"/>
      <c r="O4" s="3"/>
      <c r="P4" s="3"/>
      <c r="Q4" s="3"/>
      <c r="R4" s="1"/>
      <c r="S4" s="1"/>
      <c r="T4" s="1"/>
      <c r="U4" s="1"/>
      <c r="V4" s="1"/>
      <c r="W4" s="1"/>
      <c r="X4" s="1"/>
      <c r="Z4" s="21"/>
      <c r="AL4" s="3"/>
      <c r="AM4" s="1"/>
      <c r="AN4" s="1"/>
      <c r="AO4" s="1"/>
      <c r="AP4" s="1"/>
    </row>
    <row r="5" spans="1:42" s="27" customFormat="1" ht="30" customHeight="1">
      <c r="A5" s="22"/>
      <c r="B5" s="23" t="s">
        <v>4</v>
      </c>
      <c r="C5" s="24"/>
      <c r="D5" s="24"/>
      <c r="E5" s="24"/>
      <c r="F5" s="24"/>
      <c r="G5" s="24"/>
      <c r="H5" s="24"/>
      <c r="I5" s="24"/>
      <c r="J5" s="24"/>
      <c r="K5" s="24"/>
      <c r="L5" s="24"/>
      <c r="M5" s="24"/>
      <c r="N5" s="24"/>
      <c r="O5" s="24"/>
      <c r="P5" s="24"/>
      <c r="Q5" s="24"/>
      <c r="R5" s="24"/>
      <c r="S5" s="25"/>
      <c r="T5" s="25"/>
      <c r="U5" s="25"/>
      <c r="V5" s="25"/>
      <c r="W5" s="25"/>
      <c r="X5" s="26"/>
      <c r="Z5" s="28"/>
      <c r="AL5" s="29"/>
      <c r="AM5" s="22"/>
      <c r="AN5" s="22"/>
      <c r="AO5" s="22"/>
      <c r="AP5" s="22"/>
    </row>
    <row r="6" spans="1:42" ht="9.9499999999999993" customHeight="1">
      <c r="A6" s="1"/>
      <c r="B6" s="1"/>
      <c r="C6" s="1"/>
      <c r="D6" s="1"/>
      <c r="E6" s="1"/>
      <c r="F6" s="1"/>
      <c r="G6" s="1"/>
      <c r="H6" s="1"/>
      <c r="I6" s="1"/>
      <c r="J6" s="1"/>
      <c r="K6" s="1"/>
      <c r="L6" s="3"/>
      <c r="M6" s="3"/>
      <c r="N6" s="3"/>
      <c r="O6" s="3"/>
      <c r="P6" s="3"/>
      <c r="Q6" s="3"/>
      <c r="R6" s="1"/>
      <c r="S6" s="1"/>
      <c r="T6" s="1"/>
      <c r="U6" s="1"/>
      <c r="V6" s="1"/>
      <c r="W6" s="1"/>
      <c r="X6" s="1"/>
      <c r="Z6" s="21"/>
      <c r="AL6" s="3"/>
      <c r="AM6" s="1"/>
      <c r="AN6" s="1"/>
      <c r="AO6" s="1"/>
      <c r="AP6" s="1"/>
    </row>
    <row r="7" spans="1:42" s="38" customFormat="1" ht="24.95" customHeight="1">
      <c r="A7" s="30"/>
      <c r="B7" s="31" t="s">
        <v>5</v>
      </c>
      <c r="C7" s="32" t="s">
        <v>6</v>
      </c>
      <c r="D7" s="33" t="s">
        <v>7</v>
      </c>
      <c r="E7" s="34" t="s">
        <v>8</v>
      </c>
      <c r="F7" s="35"/>
      <c r="G7" s="35"/>
      <c r="H7" s="35"/>
      <c r="I7" s="35"/>
      <c r="J7" s="35"/>
      <c r="K7" s="35"/>
      <c r="L7" s="35"/>
      <c r="M7" s="35"/>
      <c r="N7" s="35"/>
      <c r="O7" s="35"/>
      <c r="P7" s="35"/>
      <c r="Q7" s="35"/>
      <c r="R7" s="35"/>
      <c r="S7" s="36"/>
      <c r="T7" s="37" t="s">
        <v>9</v>
      </c>
      <c r="U7" s="37"/>
      <c r="V7" s="37"/>
      <c r="W7" s="37"/>
      <c r="X7" s="37"/>
      <c r="Z7" s="21"/>
      <c r="AL7" s="3"/>
      <c r="AM7" s="30"/>
      <c r="AN7" s="30"/>
      <c r="AO7" s="30"/>
      <c r="AP7" s="30"/>
    </row>
    <row r="8" spans="1:42" s="38" customFormat="1" ht="24.95" customHeight="1">
      <c r="A8" s="30"/>
      <c r="B8" s="39">
        <v>8</v>
      </c>
      <c r="C8" s="40" t="str">
        <f>[1]INI!C7</f>
        <v>PR</v>
      </c>
      <c r="D8" s="41" t="str">
        <f>VLOOKUP(B8,[1]INI!B13:C47,2,FALSE)</f>
        <v>CBH Litorânea</v>
      </c>
      <c r="E8" s="42">
        <v>3</v>
      </c>
      <c r="F8" s="43" t="str">
        <f>VLOOKUP('CBH8'!E8,Níveis!A6:D10,4)</f>
        <v>Comitê consolidado em funcionamento: condições de comitê instalado, além de regular funcionamento evidenciado ao menos pela realização das reuniões ordinárias regimentalmente previstas.</v>
      </c>
      <c r="G8" s="43"/>
      <c r="H8" s="43"/>
      <c r="I8" s="43"/>
      <c r="J8" s="43"/>
      <c r="K8" s="43"/>
      <c r="L8" s="43"/>
      <c r="M8" s="43"/>
      <c r="N8" s="43"/>
      <c r="O8" s="43"/>
      <c r="P8" s="43"/>
      <c r="Q8" s="43"/>
      <c r="R8" s="43"/>
      <c r="S8" s="44"/>
      <c r="T8" s="45"/>
      <c r="U8" s="46"/>
      <c r="V8" s="47">
        <f>IF(AND(B2&lt;&gt;"",E8&gt;2),5,IF(E8=5,5,4))</f>
        <v>4</v>
      </c>
      <c r="W8" s="46"/>
      <c r="X8" s="46"/>
      <c r="Z8" s="21"/>
    </row>
    <row r="9" spans="1:42" s="1" customFormat="1" ht="9.9499999999999993" customHeight="1">
      <c r="E9" s="48"/>
      <c r="L9" s="3"/>
      <c r="M9" s="3"/>
      <c r="N9" s="3"/>
      <c r="O9" s="3"/>
      <c r="P9" s="3"/>
      <c r="Q9" s="3"/>
      <c r="Z9" s="21"/>
      <c r="AL9" s="3"/>
    </row>
    <row r="10" spans="1:42" s="1" customFormat="1" ht="12" customHeight="1" thickBot="1">
      <c r="E10" s="48" t="s">
        <v>10</v>
      </c>
      <c r="L10" s="3"/>
      <c r="M10" s="3"/>
      <c r="N10" s="3"/>
      <c r="O10" s="3"/>
      <c r="P10" s="3"/>
      <c r="Q10" s="3"/>
      <c r="Z10" s="21"/>
      <c r="AL10" s="3"/>
    </row>
    <row r="11" spans="1:42" ht="35.25" customHeight="1" thickBot="1">
      <c r="A11" s="1"/>
      <c r="B11" s="49" t="str">
        <f>CONCATENATE("COMPONENTE I: ",[1]Componentes!C7)</f>
        <v>COMPONENTE I: Funcionamento</v>
      </c>
      <c r="C11" s="49"/>
      <c r="D11" s="49"/>
      <c r="E11" s="50">
        <f>[1]PesosInd!D10</f>
        <v>20</v>
      </c>
      <c r="F11" s="51" t="str">
        <f>[1]Componentes!G11</f>
        <v>Metas requeridas conforme Nível de Implementação</v>
      </c>
      <c r="G11" s="51"/>
      <c r="H11" s="51"/>
      <c r="I11" s="51"/>
      <c r="J11" s="51"/>
      <c r="K11" s="52"/>
      <c r="L11" s="53" t="s">
        <v>11</v>
      </c>
      <c r="M11" s="54"/>
      <c r="N11" s="54"/>
      <c r="O11" s="54"/>
      <c r="P11" s="54"/>
      <c r="Q11" s="55"/>
      <c r="R11" s="52"/>
      <c r="S11" s="56" t="s">
        <v>12</v>
      </c>
      <c r="T11" s="57" t="s">
        <v>13</v>
      </c>
      <c r="U11" s="58"/>
      <c r="V11" s="58"/>
      <c r="W11" s="58"/>
      <c r="X11" s="59"/>
      <c r="Z11" s="60" t="str">
        <f>[1]Componentes!R71</f>
        <v>Condições de Exigibilidade e Critérios de Aferição</v>
      </c>
      <c r="AL11" s="61" t="s">
        <v>14</v>
      </c>
      <c r="AM11" s="62"/>
      <c r="AN11" s="62"/>
      <c r="AO11" s="62"/>
      <c r="AP11" s="63"/>
    </row>
    <row r="12" spans="1:42" ht="41.25" customHeight="1" thickBot="1">
      <c r="A12" s="1"/>
      <c r="B12" s="64" t="s">
        <v>15</v>
      </c>
      <c r="C12" s="64"/>
      <c r="D12" s="65" t="s">
        <v>16</v>
      </c>
      <c r="E12" s="66" t="s">
        <v>17</v>
      </c>
      <c r="F12" s="66" t="str">
        <f>[1]Componentes!G12</f>
        <v>N1i</v>
      </c>
      <c r="G12" s="66" t="str">
        <f>[1]Componentes!H12</f>
        <v>N2i</v>
      </c>
      <c r="H12" s="66" t="str">
        <f>[1]Componentes!I12</f>
        <v>N3i</v>
      </c>
      <c r="I12" s="66" t="str">
        <f>[1]Componentes!J12</f>
        <v>N4i</v>
      </c>
      <c r="J12" s="66" t="str">
        <f>IF($E$8&gt;2,[1]Componentes!K12,"")</f>
        <v>N5i</v>
      </c>
      <c r="K12" s="1"/>
      <c r="L12" s="67" t="s">
        <v>18</v>
      </c>
      <c r="M12" s="67">
        <f>[1]INI!C10</f>
        <v>2019</v>
      </c>
      <c r="N12" s="67">
        <f>M12+1</f>
        <v>2020</v>
      </c>
      <c r="O12" s="67">
        <f>M12+2</f>
        <v>2021</v>
      </c>
      <c r="P12" s="67">
        <f>M12+3</f>
        <v>2022</v>
      </c>
      <c r="Q12" s="67">
        <f>M12+4</f>
        <v>2023</v>
      </c>
      <c r="R12" s="1"/>
      <c r="S12" s="68"/>
      <c r="T12" s="69">
        <f>M12</f>
        <v>2019</v>
      </c>
      <c r="U12" s="69">
        <f>N12</f>
        <v>2020</v>
      </c>
      <c r="V12" s="69">
        <f>O12</f>
        <v>2021</v>
      </c>
      <c r="W12" s="69">
        <f>P12</f>
        <v>2022</v>
      </c>
      <c r="X12" s="69">
        <f>Q12</f>
        <v>2023</v>
      </c>
      <c r="Z12" s="70"/>
      <c r="AL12" s="71" t="str">
        <f>F12</f>
        <v>N1i</v>
      </c>
      <c r="AM12" s="71" t="str">
        <f>G12</f>
        <v>N2i</v>
      </c>
      <c r="AN12" s="71" t="str">
        <f>H12</f>
        <v>N3i</v>
      </c>
      <c r="AO12" s="71" t="str">
        <f>I12</f>
        <v>N4i</v>
      </c>
      <c r="AP12" s="71" t="str">
        <f>J12</f>
        <v>N5i</v>
      </c>
    </row>
    <row r="13" spans="1:42" s="80" customFormat="1" ht="42.95" customHeight="1">
      <c r="A13" s="72">
        <v>1</v>
      </c>
      <c r="B13" s="73" t="str">
        <f>[1]Componentes!B13</f>
        <v>I.1</v>
      </c>
      <c r="C13" s="74" t="str">
        <f>[1]Componentes!C13</f>
        <v>Aprovação do Quadro de Indicadores e Metas</v>
      </c>
      <c r="D13" s="74" t="str">
        <f>[1]Componentes!D13</f>
        <v>Negociação com os comitês e aprovação do Quadro de Indicadores e Metas pelo Conselho Estadual, como requisito parcial para a contratação</v>
      </c>
      <c r="E13" s="75" t="str">
        <f>[1]Componentes!F13</f>
        <v>CERH</v>
      </c>
      <c r="F13" s="76" t="str">
        <f>IF([1]Componentes!G13&lt;&gt;"",[1]Componentes!G13,"")</f>
        <v>O</v>
      </c>
      <c r="G13" s="76" t="str">
        <f>IF([1]Componentes!H13&lt;&gt;"",[1]Componentes!H13,"")</f>
        <v>O</v>
      </c>
      <c r="H13" s="76" t="str">
        <f>IF([1]Componentes!I13&lt;&gt;"",[1]Componentes!I13,"")</f>
        <v>O</v>
      </c>
      <c r="I13" s="76" t="str">
        <f>IF([1]Componentes!J13&lt;&gt;"",[1]Componentes!J13,"")</f>
        <v>O</v>
      </c>
      <c r="J13" s="76" t="str">
        <f>IF(AND($E$8&gt;2,[1]Componentes!K13&lt;&gt;""),[1]Componentes!K13,"")</f>
        <v>O</v>
      </c>
      <c r="K13" s="77"/>
      <c r="L13" s="78" t="str">
        <f>IF([1]Componentes!L13="","",IF($E$8&gt;=VALUE(RIGHT([1]Componentes!L13,1)),"X",""))</f>
        <v>X</v>
      </c>
      <c r="M13" s="78" t="str">
        <f>IF([1]Componentes!M13="","",IF($E$8&gt;=VALUE(RIGHT([1]Componentes!M13,1)),"X",""))</f>
        <v>X</v>
      </c>
      <c r="N13" s="78" t="str">
        <f>IF([1]Componentes!N13="","",IF($E$8&gt;=VALUE(RIGHT([1]Componentes!N13,1)),"X",""))</f>
        <v>X</v>
      </c>
      <c r="O13" s="78" t="str">
        <f>IF([1]Componentes!O13="","",IF($E$8&gt;=VALUE(RIGHT([1]Componentes!O13,1)),"X",""))</f>
        <v>X</v>
      </c>
      <c r="P13" s="78" t="str">
        <f>IF([1]Componentes!P13="","",IF($E$8&gt;=VALUE(RIGHT([1]Componentes!P13,1)),"X",""))</f>
        <v>X</v>
      </c>
      <c r="Q13" s="78" t="str">
        <f>IF([1]Componentes!Q13="","",IF($E$8&gt;=VALUE(RIGHT([1]Componentes!Q13,1)),"X",""))</f>
        <v>X</v>
      </c>
      <c r="R13" s="77"/>
      <c r="S13" s="79" t="s">
        <v>19</v>
      </c>
      <c r="T13" s="78"/>
      <c r="U13" s="78"/>
      <c r="V13" s="78"/>
      <c r="W13" s="78"/>
      <c r="X13" s="78"/>
      <c r="Z13" s="81" t="str">
        <f>[1]Componentes!R13</f>
        <v>pré-requisito para a contratação / obrigatória</v>
      </c>
      <c r="AL13" s="82" t="str">
        <f t="shared" ref="AL13:AP21" si="0">IF(AND($S13="",F13="O"),1,IF(F13="","","ok"))</f>
        <v>ok</v>
      </c>
      <c r="AM13" s="83" t="str">
        <f t="shared" si="0"/>
        <v>ok</v>
      </c>
      <c r="AN13" s="83" t="str">
        <f t="shared" si="0"/>
        <v>ok</v>
      </c>
      <c r="AO13" s="83" t="str">
        <f t="shared" si="0"/>
        <v>ok</v>
      </c>
      <c r="AP13" s="84" t="str">
        <f t="shared" si="0"/>
        <v>ok</v>
      </c>
    </row>
    <row r="14" spans="1:42" s="80" customFormat="1" ht="42.95" customHeight="1">
      <c r="A14" s="72">
        <v>2</v>
      </c>
      <c r="B14" s="73" t="str">
        <f>[1]Componentes!B14</f>
        <v>I.2</v>
      </c>
      <c r="C14" s="74" t="str">
        <f>[1]Componentes!C14</f>
        <v xml:space="preserve">Instrumento formal de criação </v>
      </c>
      <c r="D14" s="74" t="str">
        <f>[1]Componentes!D14</f>
        <v>Comitê formalmente criado, em conformidade com os normativos do SEGREH</v>
      </c>
      <c r="E14" s="75" t="str">
        <f>[1]Componentes!F14</f>
        <v>EE</v>
      </c>
      <c r="F14" s="76" t="str">
        <f>IF([1]Componentes!G14&lt;&gt;"",[1]Componentes!G14,"")</f>
        <v>O</v>
      </c>
      <c r="G14" s="76" t="str">
        <f>IF([1]Componentes!H14&lt;&gt;"",[1]Componentes!H14,"")</f>
        <v>O</v>
      </c>
      <c r="H14" s="76" t="str">
        <f>IF([1]Componentes!I14&lt;&gt;"",[1]Componentes!I14,"")</f>
        <v>O</v>
      </c>
      <c r="I14" s="76" t="str">
        <f>IF([1]Componentes!J14&lt;&gt;"",[1]Componentes!J14,"")</f>
        <v>O</v>
      </c>
      <c r="J14" s="76" t="str">
        <f>IF(AND($E$8&gt;2,[1]Componentes!K14&lt;&gt;""),[1]Componentes!K14,"")</f>
        <v>O</v>
      </c>
      <c r="K14" s="77"/>
      <c r="L14" s="78" t="str">
        <f>IF([1]Componentes!L14="","",IF($E$8&gt;=VALUE(RIGHT([1]Componentes!L14,1)),"X",""))</f>
        <v>X</v>
      </c>
      <c r="M14" s="78" t="str">
        <f>IF([1]Componentes!M14="","",IF($E$8&gt;=VALUE(RIGHT([1]Componentes!M14,1)),"X",""))</f>
        <v>X</v>
      </c>
      <c r="N14" s="78" t="str">
        <f>IF([1]Componentes!N14="","",IF($E$8&gt;=VALUE(RIGHT([1]Componentes!N14,1)),"X",""))</f>
        <v>X</v>
      </c>
      <c r="O14" s="78" t="str">
        <f>IF([1]Componentes!O14="","",IF($E$8&gt;=VALUE(RIGHT([1]Componentes!O14,1)),"X",""))</f>
        <v>X</v>
      </c>
      <c r="P14" s="78" t="str">
        <f>IF([1]Componentes!P14="","",IF($E$8&gt;=VALUE(RIGHT([1]Componentes!P14,1)),"X",""))</f>
        <v>X</v>
      </c>
      <c r="Q14" s="78" t="str">
        <f>IF([1]Componentes!Q14="","",IF($E$8&gt;=VALUE(RIGHT([1]Componentes!Q14,1)),"X",""))</f>
        <v>X</v>
      </c>
      <c r="R14" s="77"/>
      <c r="S14" s="79" t="s">
        <v>19</v>
      </c>
      <c r="T14" s="78"/>
      <c r="U14" s="78"/>
      <c r="V14" s="78"/>
      <c r="W14" s="78"/>
      <c r="X14" s="78"/>
      <c r="Z14" s="85" t="str">
        <f>[1]Componentes!R14</f>
        <v>pré-requisito para a contratação / obrigatória / aferida em todos os ciclos</v>
      </c>
      <c r="AL14" s="86" t="str">
        <f t="shared" si="0"/>
        <v>ok</v>
      </c>
      <c r="AM14" s="87" t="str">
        <f t="shared" si="0"/>
        <v>ok</v>
      </c>
      <c r="AN14" s="87" t="str">
        <f t="shared" si="0"/>
        <v>ok</v>
      </c>
      <c r="AO14" s="87" t="str">
        <f t="shared" si="0"/>
        <v>ok</v>
      </c>
      <c r="AP14" s="88" t="str">
        <f t="shared" si="0"/>
        <v>ok</v>
      </c>
    </row>
    <row r="15" spans="1:42" s="80" customFormat="1" ht="42.95" customHeight="1">
      <c r="A15" s="72">
        <v>3</v>
      </c>
      <c r="B15" s="75" t="str">
        <f>[1]Componentes!B15</f>
        <v>I.3</v>
      </c>
      <c r="C15" s="89" t="str">
        <f>[1]Componentes!C15</f>
        <v>Regimento Interno</v>
      </c>
      <c r="D15" s="89" t="str">
        <f>[1]Componentes!D15</f>
        <v>Regimento Interno elaborado e aprovado pelo comitê, em conformidade com a norma estadual pertinente</v>
      </c>
      <c r="E15" s="75" t="str">
        <f>[1]Componentes!F15</f>
        <v>Comitê</v>
      </c>
      <c r="F15" s="76" t="str">
        <f>IF([1]Componentes!G15&lt;&gt;"",[1]Componentes!G15,"")</f>
        <v/>
      </c>
      <c r="G15" s="76" t="str">
        <f>IF([1]Componentes!H15&lt;&gt;"",[1]Componentes!H15,"")</f>
        <v>O</v>
      </c>
      <c r="H15" s="76" t="str">
        <f>IF([1]Componentes!I15&lt;&gt;"",[1]Componentes!I15,"")</f>
        <v>O</v>
      </c>
      <c r="I15" s="76" t="str">
        <f>IF([1]Componentes!J15&lt;&gt;"",[1]Componentes!J15,"")</f>
        <v>O</v>
      </c>
      <c r="J15" s="76" t="str">
        <f>IF(AND($E$8&gt;2,[1]Componentes!K15&lt;&gt;""),[1]Componentes!K15,"")</f>
        <v>O</v>
      </c>
      <c r="K15" s="77"/>
      <c r="L15" s="78" t="str">
        <f>IF([1]Componentes!L15="","",IF($E$8&gt;=VALUE(RIGHT([1]Componentes!L15,1)),"X",""))</f>
        <v/>
      </c>
      <c r="M15" s="78" t="str">
        <f>IF([1]Componentes!M15="","",IF($E$8&gt;=VALUE(RIGHT([1]Componentes!M15,1)),"X",""))</f>
        <v>X</v>
      </c>
      <c r="N15" s="78" t="str">
        <f>IF([1]Componentes!N15="","",IF($E$8&gt;=VALUE(RIGHT([1]Componentes!N15,1)),"X",""))</f>
        <v>X</v>
      </c>
      <c r="O15" s="78" t="str">
        <f>IF([1]Componentes!O15="","",IF($E$8&gt;=VALUE(RIGHT([1]Componentes!O15,1)),"X",""))</f>
        <v>X</v>
      </c>
      <c r="P15" s="78" t="str">
        <f>IF([1]Componentes!P15="","",IF($E$8&gt;=VALUE(RIGHT([1]Componentes!P15,1)),"X",""))</f>
        <v>X</v>
      </c>
      <c r="Q15" s="78" t="str">
        <f>IF([1]Componentes!Q15="","",IF($E$8&gt;=VALUE(RIGHT([1]Componentes!Q15,1)),"X",""))</f>
        <v>X</v>
      </c>
      <c r="R15" s="77"/>
      <c r="S15" s="79" t="s">
        <v>19</v>
      </c>
      <c r="T15" s="78"/>
      <c r="U15" s="78"/>
      <c r="V15" s="78"/>
      <c r="W15" s="78"/>
      <c r="X15" s="78"/>
      <c r="Z15" s="85" t="str">
        <f>[1]Componentes!R15</f>
        <v>obrigatória / aferida em todos os ciclos</v>
      </c>
      <c r="AL15" s="86" t="str">
        <f t="shared" si="0"/>
        <v/>
      </c>
      <c r="AM15" s="87" t="str">
        <f t="shared" si="0"/>
        <v>ok</v>
      </c>
      <c r="AN15" s="87" t="str">
        <f t="shared" si="0"/>
        <v>ok</v>
      </c>
      <c r="AO15" s="87" t="str">
        <f t="shared" si="0"/>
        <v>ok</v>
      </c>
      <c r="AP15" s="88" t="str">
        <f t="shared" si="0"/>
        <v>ok</v>
      </c>
    </row>
    <row r="16" spans="1:42" s="80" customFormat="1" ht="42.95" customHeight="1">
      <c r="A16" s="72">
        <v>4</v>
      </c>
      <c r="B16" s="75" t="str">
        <f>[1]Componentes!B16</f>
        <v>I.4</v>
      </c>
      <c r="C16" s="89" t="str">
        <f>[1]Componentes!C16</f>
        <v>Mandatos e processos eleitorais</v>
      </c>
      <c r="D16" s="89" t="str">
        <f>[1]Componentes!D16</f>
        <v>Processos eleitorais realizados tempestivamente e os mandatos encontram-se vigentes, conforme previsão regimental ou norma estadual pertinente</v>
      </c>
      <c r="E16" s="75" t="str">
        <f>[1]Componentes!F16</f>
        <v>Comitê</v>
      </c>
      <c r="F16" s="76" t="str">
        <f>IF([1]Componentes!G16&lt;&gt;"",[1]Componentes!G16,"")</f>
        <v/>
      </c>
      <c r="G16" s="76" t="str">
        <f>IF([1]Componentes!H16&lt;&gt;"",[1]Componentes!H16,"")</f>
        <v>O</v>
      </c>
      <c r="H16" s="76" t="str">
        <f>IF([1]Componentes!I16&lt;&gt;"",[1]Componentes!I16,"")</f>
        <v>O</v>
      </c>
      <c r="I16" s="76" t="str">
        <f>IF([1]Componentes!J16&lt;&gt;"",[1]Componentes!J16,"")</f>
        <v>O</v>
      </c>
      <c r="J16" s="76" t="str">
        <f>IF(AND($E$8&gt;2,[1]Componentes!K16&lt;&gt;""),[1]Componentes!K16,"")</f>
        <v>O</v>
      </c>
      <c r="K16" s="77"/>
      <c r="L16" s="78" t="str">
        <f>IF([1]Componentes!L16="","",IF($E$8&gt;=VALUE(RIGHT([1]Componentes!L16,1)),"X",""))</f>
        <v/>
      </c>
      <c r="M16" s="78" t="str">
        <f>IF([1]Componentes!M16="","",IF($E$8&gt;=VALUE(RIGHT([1]Componentes!M16,1)),"X",""))</f>
        <v>X</v>
      </c>
      <c r="N16" s="78" t="str">
        <f>IF([1]Componentes!N16="","",IF($E$8&gt;=VALUE(RIGHT([1]Componentes!N16,1)),"X",""))</f>
        <v>X</v>
      </c>
      <c r="O16" s="78" t="str">
        <f>IF([1]Componentes!O16="","",IF($E$8&gt;=VALUE(RIGHT([1]Componentes!O16,1)),"X",""))</f>
        <v>X</v>
      </c>
      <c r="P16" s="78" t="str">
        <f>IF([1]Componentes!P16="","",IF($E$8&gt;=VALUE(RIGHT([1]Componentes!P16,1)),"X",""))</f>
        <v>X</v>
      </c>
      <c r="Q16" s="78" t="str">
        <f>IF([1]Componentes!Q16="","",IF($E$8&gt;=VALUE(RIGHT([1]Componentes!Q16,1)),"X",""))</f>
        <v>X</v>
      </c>
      <c r="R16" s="77"/>
      <c r="S16" s="79" t="s">
        <v>19</v>
      </c>
      <c r="T16" s="78"/>
      <c r="U16" s="78"/>
      <c r="V16" s="78"/>
      <c r="W16" s="78"/>
      <c r="X16" s="78"/>
      <c r="Z16" s="85" t="str">
        <f>[1]Componentes!R16</f>
        <v>obrigatória / aferida em todos os ciclos</v>
      </c>
      <c r="AL16" s="86" t="str">
        <f t="shared" si="0"/>
        <v/>
      </c>
      <c r="AM16" s="87" t="str">
        <f t="shared" si="0"/>
        <v>ok</v>
      </c>
      <c r="AN16" s="87" t="str">
        <f t="shared" si="0"/>
        <v>ok</v>
      </c>
      <c r="AO16" s="87" t="str">
        <f t="shared" si="0"/>
        <v>ok</v>
      </c>
      <c r="AP16" s="88" t="str">
        <f t="shared" si="0"/>
        <v>ok</v>
      </c>
    </row>
    <row r="17" spans="1:42" s="80" customFormat="1" ht="42.95" customHeight="1">
      <c r="A17" s="72">
        <v>5</v>
      </c>
      <c r="B17" s="75" t="str">
        <f>[1]Componentes!B17</f>
        <v>I.5</v>
      </c>
      <c r="C17" s="89" t="str">
        <f>[1]Componentes!C17</f>
        <v>Reuniões ordinárias</v>
      </c>
      <c r="D17" s="89" t="str">
        <f>[1]Componentes!D17</f>
        <v>Reuniões ordinárias realizadas conforme previsão regimental ou norma estadual pertinente</v>
      </c>
      <c r="E17" s="75" t="str">
        <f>[1]Componentes!F17</f>
        <v>Comitê</v>
      </c>
      <c r="F17" s="76" t="str">
        <f>IF([1]Componentes!G17&lt;&gt;"",[1]Componentes!G17,"")</f>
        <v/>
      </c>
      <c r="G17" s="76" t="str">
        <f>IF([1]Componentes!H17&lt;&gt;"",[1]Componentes!H17,"")</f>
        <v/>
      </c>
      <c r="H17" s="76" t="str">
        <f>IF([1]Componentes!I17&lt;&gt;"",[1]Componentes!I17,"")</f>
        <v>O</v>
      </c>
      <c r="I17" s="76" t="str">
        <f>IF([1]Componentes!J17&lt;&gt;"",[1]Componentes!J17,"")</f>
        <v>O</v>
      </c>
      <c r="J17" s="76" t="str">
        <f>IF(AND($E$8&gt;2,[1]Componentes!K17&lt;&gt;""),[1]Componentes!K17,"")</f>
        <v>O</v>
      </c>
      <c r="K17" s="77"/>
      <c r="L17" s="78" t="str">
        <f>IF([1]Componentes!L17="","",IF($E$8&gt;=VALUE(RIGHT([1]Componentes!L17,1)),"X",""))</f>
        <v/>
      </c>
      <c r="M17" s="78" t="str">
        <f>IF([1]Componentes!M17="","",IF($E$8&gt;=VALUE(RIGHT([1]Componentes!M17,1)),"X",""))</f>
        <v>X</v>
      </c>
      <c r="N17" s="78" t="str">
        <f>IF([1]Componentes!N17="","",IF($E$8&gt;=VALUE(RIGHT([1]Componentes!N17,1)),"X",""))</f>
        <v>X</v>
      </c>
      <c r="O17" s="78" t="str">
        <f>IF([1]Componentes!O17="","",IF($E$8&gt;=VALUE(RIGHT([1]Componentes!O17,1)),"X",""))</f>
        <v>X</v>
      </c>
      <c r="P17" s="78" t="str">
        <f>IF([1]Componentes!P17="","",IF($E$8&gt;=VALUE(RIGHT([1]Componentes!P17,1)),"X",""))</f>
        <v>X</v>
      </c>
      <c r="Q17" s="78" t="str">
        <f>IF([1]Componentes!Q17="","",IF($E$8&gt;=VALUE(RIGHT([1]Componentes!Q17,1)),"X",""))</f>
        <v>X</v>
      </c>
      <c r="R17" s="77"/>
      <c r="S17" s="79" t="s">
        <v>19</v>
      </c>
      <c r="T17" s="78"/>
      <c r="U17" s="78"/>
      <c r="V17" s="78"/>
      <c r="W17" s="78"/>
      <c r="X17" s="78"/>
      <c r="Z17" s="85" t="str">
        <f>[1]Componentes!R17</f>
        <v>obrigatória  / aferida em todos os ciclos (aferida a partir do Ano 2, para Comitê de condiçao inicial "N1") / admite cumprimento parcial (indicar % de atendimento)</v>
      </c>
      <c r="AL17" s="86" t="str">
        <f t="shared" si="0"/>
        <v/>
      </c>
      <c r="AM17" s="87" t="str">
        <f t="shared" si="0"/>
        <v/>
      </c>
      <c r="AN17" s="87" t="str">
        <f t="shared" si="0"/>
        <v>ok</v>
      </c>
      <c r="AO17" s="87" t="str">
        <f t="shared" si="0"/>
        <v>ok</v>
      </c>
      <c r="AP17" s="88" t="str">
        <f t="shared" si="0"/>
        <v>ok</v>
      </c>
    </row>
    <row r="18" spans="1:42" s="80" customFormat="1" ht="42.95" customHeight="1">
      <c r="A18" s="72">
        <v>6</v>
      </c>
      <c r="B18" s="75" t="str">
        <f>[1]Componentes!B18</f>
        <v>I.6</v>
      </c>
      <c r="C18" s="89" t="str">
        <f>[1]Componentes!C18</f>
        <v>Quórum</v>
      </c>
      <c r="D18" s="89" t="str">
        <f>[1]Componentes!D18</f>
        <v>Quórum mínimo regimental alcançado nas reuniões ordinárias</v>
      </c>
      <c r="E18" s="75" t="str">
        <f>[1]Componentes!F18</f>
        <v>Comitê</v>
      </c>
      <c r="F18" s="76" t="str">
        <f>IF([1]Componentes!G18&lt;&gt;"",[1]Componentes!G18,"")</f>
        <v/>
      </c>
      <c r="G18" s="76" t="str">
        <f>IF([1]Componentes!H18&lt;&gt;"",[1]Componentes!H18,"")</f>
        <v/>
      </c>
      <c r="H18" s="76" t="str">
        <f>IF([1]Componentes!I18&lt;&gt;"",[1]Componentes!I18,"")</f>
        <v>O</v>
      </c>
      <c r="I18" s="76" t="str">
        <f>IF([1]Componentes!J18&lt;&gt;"",[1]Componentes!J18,"")</f>
        <v>O</v>
      </c>
      <c r="J18" s="76" t="str">
        <f>IF(AND($E$8&gt;2,[1]Componentes!K18&lt;&gt;""),[1]Componentes!K18,"")</f>
        <v>O</v>
      </c>
      <c r="K18" s="77"/>
      <c r="L18" s="78" t="str">
        <f>IF([1]Componentes!L18="","",IF($E$8&gt;=VALUE(RIGHT([1]Componentes!L18,1)),"X",""))</f>
        <v/>
      </c>
      <c r="M18" s="78" t="str">
        <f>IF([1]Componentes!M18="","",IF($E$8&gt;=VALUE(RIGHT([1]Componentes!M18,1)),"X",""))</f>
        <v>X</v>
      </c>
      <c r="N18" s="78" t="str">
        <f>IF([1]Componentes!N18="","",IF($E$8&gt;=VALUE(RIGHT([1]Componentes!N18,1)),"X",""))</f>
        <v>X</v>
      </c>
      <c r="O18" s="78" t="str">
        <f>IF([1]Componentes!O18="","",IF($E$8&gt;=VALUE(RIGHT([1]Componentes!O18,1)),"X",""))</f>
        <v>X</v>
      </c>
      <c r="P18" s="78" t="str">
        <f>IF([1]Componentes!P18="","",IF($E$8&gt;=VALUE(RIGHT([1]Componentes!P18,1)),"X",""))</f>
        <v>X</v>
      </c>
      <c r="Q18" s="78" t="str">
        <f>IF([1]Componentes!Q18="","",IF($E$8&gt;=VALUE(RIGHT([1]Componentes!Q18,1)),"X",""))</f>
        <v>X</v>
      </c>
      <c r="R18" s="77"/>
      <c r="S18" s="79" t="s">
        <v>19</v>
      </c>
      <c r="T18" s="78"/>
      <c r="U18" s="78"/>
      <c r="V18" s="78"/>
      <c r="W18" s="78"/>
      <c r="X18" s="78"/>
      <c r="Z18" s="85" t="str">
        <f>[1]Componentes!R18</f>
        <v>obrigatória  / aferida em todos os ciclos (aferida a partir do Ano 2, para Comitê de condiçao inicial "N1") / admite cumprimento parcial (indicar % de atendimento)</v>
      </c>
      <c r="AL18" s="86" t="str">
        <f t="shared" si="0"/>
        <v/>
      </c>
      <c r="AM18" s="87" t="str">
        <f t="shared" si="0"/>
        <v/>
      </c>
      <c r="AN18" s="87" t="str">
        <f t="shared" si="0"/>
        <v>ok</v>
      </c>
      <c r="AO18" s="87" t="str">
        <f t="shared" si="0"/>
        <v>ok</v>
      </c>
      <c r="AP18" s="88" t="str">
        <f t="shared" si="0"/>
        <v>ok</v>
      </c>
    </row>
    <row r="19" spans="1:42" s="80" customFormat="1" ht="42.95" customHeight="1">
      <c r="A19" s="72">
        <v>7</v>
      </c>
      <c r="B19" s="75" t="str">
        <f>[1]Componentes!B19</f>
        <v>I.7</v>
      </c>
      <c r="C19" s="89" t="str">
        <f>[1]Componentes!C19</f>
        <v>Conformidade Documental</v>
      </c>
      <c r="D19" s="89" t="str">
        <f>[1]Componentes!D19</f>
        <v>Convocações para reuniões (ordinárias e extraordinárias) realizadas com a antecedência regimental prevista, além de atas elaboradas e aprovadas tempestivamente</v>
      </c>
      <c r="E19" s="75" t="str">
        <f>[1]Componentes!F19</f>
        <v>Comitê</v>
      </c>
      <c r="F19" s="76" t="str">
        <f>IF([1]Componentes!G19&lt;&gt;"",[1]Componentes!G19,"")</f>
        <v/>
      </c>
      <c r="G19" s="76" t="str">
        <f>IF([1]Componentes!H19&lt;&gt;"",[1]Componentes!H19,"")</f>
        <v/>
      </c>
      <c r="H19" s="76" t="str">
        <f>IF([1]Componentes!I19&lt;&gt;"",[1]Componentes!I19,"")</f>
        <v>O</v>
      </c>
      <c r="I19" s="76" t="str">
        <f>IF([1]Componentes!J19&lt;&gt;"",[1]Componentes!J19,"")</f>
        <v>O</v>
      </c>
      <c r="J19" s="76" t="str">
        <f>IF(AND($E$8&gt;2,[1]Componentes!K19&lt;&gt;""),[1]Componentes!K19,"")</f>
        <v>O</v>
      </c>
      <c r="K19" s="77"/>
      <c r="L19" s="78" t="str">
        <f>IF([1]Componentes!L19="","",IF($E$8&gt;=VALUE(RIGHT([1]Componentes!L19,1)),"X",""))</f>
        <v/>
      </c>
      <c r="M19" s="78" t="str">
        <f>IF([1]Componentes!M19="","",IF($E$8&gt;=VALUE(RIGHT([1]Componentes!M19,1)),"X",""))</f>
        <v>X</v>
      </c>
      <c r="N19" s="78" t="str">
        <f>IF([1]Componentes!N19="","",IF($E$8&gt;=VALUE(RIGHT([1]Componentes!N19,1)),"X",""))</f>
        <v>X</v>
      </c>
      <c r="O19" s="78" t="str">
        <f>IF([1]Componentes!O19="","",IF($E$8&gt;=VALUE(RIGHT([1]Componentes!O19,1)),"X",""))</f>
        <v>X</v>
      </c>
      <c r="P19" s="78" t="str">
        <f>IF([1]Componentes!P19="","",IF($E$8&gt;=VALUE(RIGHT([1]Componentes!P19,1)),"X",""))</f>
        <v>X</v>
      </c>
      <c r="Q19" s="78" t="str">
        <f>IF([1]Componentes!Q19="","",IF($E$8&gt;=VALUE(RIGHT([1]Componentes!Q19,1)),"X",""))</f>
        <v>X</v>
      </c>
      <c r="R19" s="77"/>
      <c r="S19" s="79" t="s">
        <v>19</v>
      </c>
      <c r="T19" s="78"/>
      <c r="U19" s="78"/>
      <c r="V19" s="78"/>
      <c r="W19" s="78"/>
      <c r="X19" s="78"/>
      <c r="Z19" s="85" t="str">
        <f>[1]Componentes!R19</f>
        <v>obrigatória  / aferida em todos os ciclos (aferida a partir do Ano 2, para Comitê de condiçao inicial "N1") / admite cumprimento parcial (indicar % de atendimento)</v>
      </c>
      <c r="AL19" s="86" t="str">
        <f t="shared" si="0"/>
        <v/>
      </c>
      <c r="AM19" s="87" t="str">
        <f t="shared" si="0"/>
        <v/>
      </c>
      <c r="AN19" s="87" t="str">
        <f t="shared" si="0"/>
        <v>ok</v>
      </c>
      <c r="AO19" s="87" t="str">
        <f t="shared" si="0"/>
        <v>ok</v>
      </c>
      <c r="AP19" s="88" t="str">
        <f t="shared" si="0"/>
        <v>ok</v>
      </c>
    </row>
    <row r="20" spans="1:42" s="80" customFormat="1" ht="42.95" customHeight="1">
      <c r="A20" s="72">
        <v>8</v>
      </c>
      <c r="B20" s="75" t="str">
        <f>[1]Componentes!B20</f>
        <v>I.8</v>
      </c>
      <c r="C20" s="89" t="str">
        <f>[1]Componentes!C20</f>
        <v>Plano de Trabalho e Relatório de Atividades</v>
      </c>
      <c r="D20" s="89" t="str">
        <f>[1]Componentes!D20</f>
        <v>Plano de trabalho anual aprovado até a primeira reunião do ano corrente. Relatório anual de atividades do ano anterior aprovado na primeira reunião do ano seguinte.</v>
      </c>
      <c r="E20" s="75" t="str">
        <f>[1]Componentes!F20</f>
        <v>Comitê</v>
      </c>
      <c r="F20" s="76" t="str">
        <f>IF([1]Componentes!G20&lt;&gt;"",[1]Componentes!G20,"")</f>
        <v/>
      </c>
      <c r="G20" s="76" t="str">
        <f>IF([1]Componentes!H20&lt;&gt;"",[1]Componentes!H20,"")</f>
        <v/>
      </c>
      <c r="H20" s="76" t="str">
        <f>IF([1]Componentes!I20&lt;&gt;"",[1]Componentes!I20,"")</f>
        <v>O</v>
      </c>
      <c r="I20" s="76" t="str">
        <f>IF([1]Componentes!J20&lt;&gt;"",[1]Componentes!J20,"")</f>
        <v>O</v>
      </c>
      <c r="J20" s="76" t="str">
        <f>IF(AND($E$8&gt;2,[1]Componentes!K20&lt;&gt;""),[1]Componentes!K20,"")</f>
        <v>O</v>
      </c>
      <c r="K20" s="77"/>
      <c r="L20" s="78" t="str">
        <f>IF([1]Componentes!L20="","",IF($E$8&gt;=VALUE(RIGHT([1]Componentes!L20,1)),"X",""))</f>
        <v/>
      </c>
      <c r="M20" s="78" t="str">
        <f>IF([1]Componentes!M20="","",IF($E$8&gt;=VALUE(RIGHT([1]Componentes!M20,1)),"X",""))</f>
        <v>X</v>
      </c>
      <c r="N20" s="78" t="str">
        <f>IF([1]Componentes!N20="","",IF($E$8&gt;=VALUE(RIGHT([1]Componentes!N20,1)),"X",""))</f>
        <v>X</v>
      </c>
      <c r="O20" s="78" t="str">
        <f>IF([1]Componentes!O20="","",IF($E$8&gt;=VALUE(RIGHT([1]Componentes!O20,1)),"X",""))</f>
        <v>X</v>
      </c>
      <c r="P20" s="78" t="str">
        <f>IF([1]Componentes!P20="","",IF($E$8&gt;=VALUE(RIGHT([1]Componentes!P20,1)),"X",""))</f>
        <v>X</v>
      </c>
      <c r="Q20" s="78" t="str">
        <f>IF([1]Componentes!Q20="","",IF($E$8&gt;=VALUE(RIGHT([1]Componentes!Q20,1)),"X",""))</f>
        <v>X</v>
      </c>
      <c r="R20" s="77"/>
      <c r="S20" s="79" t="s">
        <v>20</v>
      </c>
      <c r="T20" s="78"/>
      <c r="U20" s="78"/>
      <c r="V20" s="78"/>
      <c r="W20" s="78"/>
      <c r="X20" s="78"/>
      <c r="Z20" s="85" t="str">
        <f>[1]Componentes!R20</f>
        <v>obrigatória  / aferida em todos os ciclos (aferida a partir do Ano 2, para Comitê de condiçao inicial "N1") / admite cumprimento parcial (indicar % de atendimento)</v>
      </c>
      <c r="AL20" s="86" t="str">
        <f t="shared" si="0"/>
        <v/>
      </c>
      <c r="AM20" s="87" t="str">
        <f t="shared" si="0"/>
        <v/>
      </c>
      <c r="AN20" s="87" t="str">
        <f t="shared" si="0"/>
        <v>ok</v>
      </c>
      <c r="AO20" s="87" t="str">
        <f t="shared" si="0"/>
        <v>ok</v>
      </c>
      <c r="AP20" s="88" t="str">
        <f t="shared" si="0"/>
        <v>ok</v>
      </c>
    </row>
    <row r="21" spans="1:42" s="80" customFormat="1" ht="42.95" customHeight="1" thickBot="1">
      <c r="A21" s="72">
        <v>9</v>
      </c>
      <c r="B21" s="73" t="str">
        <f>[1]Componentes!B21</f>
        <v>I.9</v>
      </c>
      <c r="C21" s="74" t="str">
        <f>[1]Componentes!C21</f>
        <v>Apoio técnico e logístico</v>
      </c>
      <c r="D21" s="74" t="str">
        <f>[1]Componentes!D21</f>
        <v>Órgão/Entidade Estadual provê, ao Comitê, os apoios técnico e logístico necessários ao cumprimento das metas</v>
      </c>
      <c r="E21" s="75" t="str">
        <f>[1]Componentes!F21</f>
        <v>EE</v>
      </c>
      <c r="F21" s="76" t="str">
        <f>IF([1]Componentes!G21&lt;&gt;"",[1]Componentes!G21,"")</f>
        <v>O</v>
      </c>
      <c r="G21" s="76" t="str">
        <f>IF([1]Componentes!H21&lt;&gt;"",[1]Componentes!H21,"")</f>
        <v>O</v>
      </c>
      <c r="H21" s="76" t="str">
        <f>IF([1]Componentes!I21&lt;&gt;"",[1]Componentes!I21,"")</f>
        <v>O</v>
      </c>
      <c r="I21" s="76" t="str">
        <f>IF([1]Componentes!J21&lt;&gt;"",[1]Componentes!J21,"")</f>
        <v>O</v>
      </c>
      <c r="J21" s="76" t="str">
        <f>IF(AND($E$8&gt;2,[1]Componentes!K21&lt;&gt;""),[1]Componentes!K21,"")</f>
        <v>O</v>
      </c>
      <c r="K21" s="90"/>
      <c r="L21" s="91" t="str">
        <f>IF([1]Componentes!L21="","",IF($E$8&gt;=VALUE(RIGHT([1]Componentes!L21,1)),"X",""))</f>
        <v/>
      </c>
      <c r="M21" s="91" t="str">
        <f>IF([1]Componentes!M21="","",IF($E$8&gt;=VALUE(RIGHT([1]Componentes!M21,1)),"X",""))</f>
        <v>X</v>
      </c>
      <c r="N21" s="91" t="str">
        <f>IF([1]Componentes!N21="","",IF($E$8&gt;=VALUE(RIGHT([1]Componentes!N21,1)),"X",""))</f>
        <v>X</v>
      </c>
      <c r="O21" s="91" t="str">
        <f>IF([1]Componentes!O21="","",IF($E$8&gt;=VALUE(RIGHT([1]Componentes!O21,1)),"X",""))</f>
        <v>X</v>
      </c>
      <c r="P21" s="91" t="str">
        <f>IF([1]Componentes!P21="","",IF($E$8&gt;=VALUE(RIGHT([1]Componentes!P21,1)),"X",""))</f>
        <v>X</v>
      </c>
      <c r="Q21" s="91" t="str">
        <f>IF([1]Componentes!Q21="","",IF($E$8&gt;=VALUE(RIGHT([1]Componentes!Q21,1)),"X",""))</f>
        <v>X</v>
      </c>
      <c r="R21" s="90"/>
      <c r="S21" s="79" t="s">
        <v>19</v>
      </c>
      <c r="T21" s="78"/>
      <c r="U21" s="78"/>
      <c r="V21" s="78"/>
      <c r="W21" s="78"/>
      <c r="X21" s="78"/>
      <c r="Z21" s="92" t="str">
        <f>[1]Componentes!R21</f>
        <v>obrigatória / aferida em todos os ciclos</v>
      </c>
      <c r="AL21" s="93" t="str">
        <f t="shared" si="0"/>
        <v>ok</v>
      </c>
      <c r="AM21" s="94" t="str">
        <f t="shared" si="0"/>
        <v>ok</v>
      </c>
      <c r="AN21" s="94" t="str">
        <f t="shared" si="0"/>
        <v>ok</v>
      </c>
      <c r="AO21" s="94" t="str">
        <f t="shared" si="0"/>
        <v>ok</v>
      </c>
      <c r="AP21" s="95" t="str">
        <f t="shared" si="0"/>
        <v>ok</v>
      </c>
    </row>
    <row r="22" spans="1:42" s="2" customFormat="1" ht="9.9499999999999993" customHeight="1">
      <c r="A22" s="96"/>
      <c r="L22" s="97"/>
      <c r="M22" s="97"/>
      <c r="N22" s="97"/>
      <c r="O22" s="97"/>
      <c r="P22" s="97"/>
      <c r="Q22" s="97"/>
      <c r="S22" s="98"/>
      <c r="T22" s="98"/>
      <c r="U22" s="98"/>
      <c r="V22" s="98"/>
      <c r="W22" s="98"/>
      <c r="X22" s="98"/>
      <c r="Z22" s="99"/>
      <c r="AL22" s="100"/>
      <c r="AM22" s="100"/>
      <c r="AN22" s="100"/>
      <c r="AO22" s="100"/>
      <c r="AP22" s="100"/>
    </row>
    <row r="23" spans="1:42" s="2" customFormat="1" ht="9.9499999999999993" customHeight="1">
      <c r="A23" s="96"/>
      <c r="L23" s="97"/>
      <c r="M23" s="97"/>
      <c r="N23" s="97"/>
      <c r="O23" s="97"/>
      <c r="P23" s="97"/>
      <c r="Q23" s="97"/>
      <c r="S23" s="98"/>
      <c r="T23" s="98"/>
      <c r="U23" s="98"/>
      <c r="V23" s="98"/>
      <c r="W23" s="98"/>
      <c r="X23" s="98"/>
      <c r="Z23" s="99"/>
      <c r="AL23" s="100"/>
      <c r="AM23" s="100"/>
      <c r="AN23" s="100"/>
      <c r="AO23" s="100"/>
      <c r="AP23" s="100"/>
    </row>
    <row r="24" spans="1:42" s="2" customFormat="1" ht="9.9499999999999993" customHeight="1">
      <c r="A24" s="96"/>
      <c r="L24" s="97"/>
      <c r="M24" s="97"/>
      <c r="N24" s="97"/>
      <c r="O24" s="97"/>
      <c r="P24" s="97"/>
      <c r="Q24" s="97"/>
      <c r="S24" s="98"/>
      <c r="T24" s="98"/>
      <c r="U24" s="98"/>
      <c r="V24" s="98"/>
      <c r="W24" s="98"/>
      <c r="X24" s="98"/>
      <c r="Z24" s="99"/>
      <c r="AL24" s="6"/>
      <c r="AM24" s="5"/>
      <c r="AN24" s="5"/>
      <c r="AO24" s="5"/>
      <c r="AP24" s="5"/>
    </row>
    <row r="25" spans="1:42" s="2" customFormat="1" ht="9.9499999999999993" customHeight="1">
      <c r="A25" s="96"/>
      <c r="L25" s="97"/>
      <c r="M25" s="97"/>
      <c r="N25" s="97"/>
      <c r="O25" s="97"/>
      <c r="P25" s="97"/>
      <c r="Q25" s="97"/>
      <c r="S25" s="98"/>
      <c r="T25" s="98"/>
      <c r="U25" s="98"/>
      <c r="V25" s="98"/>
      <c r="W25" s="98"/>
      <c r="X25" s="98"/>
      <c r="Z25" s="99"/>
      <c r="AL25" s="6"/>
      <c r="AM25" s="5"/>
      <c r="AN25" s="5"/>
      <c r="AO25" s="5"/>
      <c r="AP25" s="5"/>
    </row>
    <row r="26" spans="1:42" s="2" customFormat="1" ht="12" customHeight="1" thickBot="1">
      <c r="A26" s="96"/>
      <c r="E26" s="101" t="s">
        <v>10</v>
      </c>
      <c r="L26" s="97"/>
      <c r="M26" s="97"/>
      <c r="N26" s="97"/>
      <c r="O26" s="97"/>
      <c r="P26" s="97"/>
      <c r="Q26" s="97"/>
      <c r="S26" s="98"/>
      <c r="T26" s="98"/>
      <c r="U26" s="98"/>
      <c r="V26" s="98"/>
      <c r="W26" s="98"/>
      <c r="X26" s="98"/>
      <c r="Z26" s="99"/>
      <c r="AL26" s="6"/>
      <c r="AM26" s="5"/>
      <c r="AN26" s="5"/>
      <c r="AO26" s="5"/>
      <c r="AP26" s="5"/>
    </row>
    <row r="27" spans="1:42" ht="39.950000000000003" customHeight="1">
      <c r="A27" s="72"/>
      <c r="B27" s="49" t="str">
        <f>CONCATENATE("COMPONENTE II: ",[1]Componentes!C23)</f>
        <v>COMPONENTE II: Capacitação</v>
      </c>
      <c r="C27" s="49"/>
      <c r="D27" s="49"/>
      <c r="E27" s="50">
        <f>[1]PesosInd!D21</f>
        <v>15</v>
      </c>
      <c r="F27" s="51" t="str">
        <f>$F$11</f>
        <v>Metas requeridas conforme Nível de Implementação</v>
      </c>
      <c r="G27" s="51"/>
      <c r="H27" s="51"/>
      <c r="I27" s="51"/>
      <c r="J27" s="51"/>
      <c r="K27" s="52"/>
      <c r="L27" s="53" t="str">
        <f>L$11</f>
        <v>PACTUAÇÃO: Metas a serem VERIFICADAS (alcançadas ou mantidas) em cada Ciclo</v>
      </c>
      <c r="M27" s="54"/>
      <c r="N27" s="54"/>
      <c r="O27" s="54"/>
      <c r="P27" s="54"/>
      <c r="Q27" s="55"/>
      <c r="R27" s="52"/>
      <c r="S27" s="56" t="str">
        <f>S$11</f>
        <v>Condição INICIAL do CBH</v>
      </c>
      <c r="T27" s="57" t="str">
        <f>T$11</f>
        <v>CERTIFICAÇÃO pelo Conselho Estadual</v>
      </c>
      <c r="U27" s="58"/>
      <c r="V27" s="58"/>
      <c r="W27" s="58"/>
      <c r="X27" s="59"/>
      <c r="Z27" s="60" t="str">
        <f>Z11</f>
        <v>Condições de Exigibilidade e Critérios de Aferição</v>
      </c>
    </row>
    <row r="28" spans="1:42" ht="35.25" customHeight="1" thickBot="1">
      <c r="A28" s="72"/>
      <c r="B28" s="64" t="s">
        <v>15</v>
      </c>
      <c r="C28" s="64"/>
      <c r="D28" s="65" t="str">
        <f>D12</f>
        <v>Descrição da Meta</v>
      </c>
      <c r="E28" s="66" t="s">
        <v>17</v>
      </c>
      <c r="F28" s="66" t="str">
        <f>F12</f>
        <v>N1i</v>
      </c>
      <c r="G28" s="66" t="str">
        <f>G12</f>
        <v>N2i</v>
      </c>
      <c r="H28" s="66" t="str">
        <f>H12</f>
        <v>N3i</v>
      </c>
      <c r="I28" s="66" t="str">
        <f>I12</f>
        <v>N4i</v>
      </c>
      <c r="J28" s="66" t="str">
        <f>J12</f>
        <v>N5i</v>
      </c>
      <c r="K28" s="1"/>
      <c r="L28" s="67" t="str">
        <f t="shared" ref="L28:Q28" si="1">L$12</f>
        <v>Inicial</v>
      </c>
      <c r="M28" s="67">
        <f t="shared" si="1"/>
        <v>2019</v>
      </c>
      <c r="N28" s="67">
        <f t="shared" si="1"/>
        <v>2020</v>
      </c>
      <c r="O28" s="67">
        <f t="shared" si="1"/>
        <v>2021</v>
      </c>
      <c r="P28" s="67">
        <f t="shared" si="1"/>
        <v>2022</v>
      </c>
      <c r="Q28" s="67">
        <f t="shared" si="1"/>
        <v>2023</v>
      </c>
      <c r="R28" s="1"/>
      <c r="S28" s="68"/>
      <c r="T28" s="69">
        <f>T$12</f>
        <v>2019</v>
      </c>
      <c r="U28" s="69">
        <f>U$12</f>
        <v>2020</v>
      </c>
      <c r="V28" s="69">
        <f>V$12</f>
        <v>2021</v>
      </c>
      <c r="W28" s="69">
        <f>W$12</f>
        <v>2022</v>
      </c>
      <c r="X28" s="69">
        <f>X$12</f>
        <v>2023</v>
      </c>
      <c r="Z28" s="70"/>
    </row>
    <row r="29" spans="1:42" ht="58.5" customHeight="1">
      <c r="A29" s="72">
        <v>10</v>
      </c>
      <c r="B29" s="102" t="str">
        <f>[1]Componentes!B29</f>
        <v>II.1</v>
      </c>
      <c r="C29" s="89" t="str">
        <f>[1]Componentes!C29</f>
        <v>Capacitação de membros novos</v>
      </c>
      <c r="D29" s="89" t="str">
        <f>[1]Componentes!D29</f>
        <v>Em até 120 dias após a posse de novos membros no Comitê promove-se ação de capacitação, contemplando temática compatível com o nivel de implementaçao da gestão de recursos hídricos na respectiva bacia e carga horária mínima de 16h.</v>
      </c>
      <c r="E29" s="103" t="str">
        <f>[1]Componentes!F29</f>
        <v>EE e/ou Comitê (informar)</v>
      </c>
      <c r="F29" s="76" t="str">
        <f>IF([1]Componentes!G29&lt;&gt;"",[1]Componentes!G29,"")</f>
        <v/>
      </c>
      <c r="G29" s="76" t="str">
        <f>IF([1]Componentes!H29&lt;&gt;"",[1]Componentes!H29,"")</f>
        <v>O</v>
      </c>
      <c r="H29" s="76" t="str">
        <f>IF([1]Componentes!I29&lt;&gt;"",[1]Componentes!I29,"")</f>
        <v>O</v>
      </c>
      <c r="I29" s="76" t="str">
        <f>IF([1]Componentes!J29&lt;&gt;"",[1]Componentes!J29,"")</f>
        <v>O</v>
      </c>
      <c r="J29" s="76" t="str">
        <f>IF(AND($E$8&gt;2,[1]Componentes!K29&lt;&gt;""),[1]Componentes!K29,"")</f>
        <v>O</v>
      </c>
      <c r="K29" s="104"/>
      <c r="L29" s="78"/>
      <c r="M29" s="78" t="str">
        <f>IF([1]Componentes!M29="","",IF($E$8&gt;=VALUE(RIGHT([1]Componentes!M29,1)),"X",""))</f>
        <v>X</v>
      </c>
      <c r="N29" s="78" t="str">
        <f>IF([1]Componentes!N29="","",IF($E$8&gt;=VALUE(RIGHT([1]Componentes!N29,1)),"X",""))</f>
        <v>X</v>
      </c>
      <c r="O29" s="78" t="str">
        <f>IF([1]Componentes!O29="","",IF($E$8&gt;=VALUE(RIGHT([1]Componentes!O29,1)),"X",""))</f>
        <v>X</v>
      </c>
      <c r="P29" s="78" t="str">
        <f>IF([1]Componentes!P29="","",IF($E$8&gt;=VALUE(RIGHT([1]Componentes!P29,1)),"X",""))</f>
        <v>X</v>
      </c>
      <c r="Q29" s="78" t="str">
        <f>IF([1]Componentes!Q29="","",IF($E$8&gt;=VALUE(RIGHT([1]Componentes!Q29,1)),"X",""))</f>
        <v>X</v>
      </c>
      <c r="R29" s="104"/>
      <c r="S29" s="79" t="s">
        <v>20</v>
      </c>
      <c r="T29" s="78"/>
      <c r="U29" s="78"/>
      <c r="V29" s="78"/>
      <c r="W29" s="78"/>
      <c r="X29" s="78"/>
      <c r="Z29" s="81" t="str">
        <f>[1]Componentes!R29</f>
        <v>obrigatória  / aferida em todos os ciclos, quando requerida  (a partir do Ano 2, para Comitê de condiçao inicial "N1") / admite cumprimento parcial ( indicar % de atendimento)</v>
      </c>
      <c r="AL29" s="105" t="str">
        <f t="shared" ref="AL29:AP31" si="2">IF(AND($S29="",F29="O"),1,IF(F29="","","ok"))</f>
        <v/>
      </c>
      <c r="AM29" s="83" t="str">
        <f t="shared" si="2"/>
        <v>ok</v>
      </c>
      <c r="AN29" s="83" t="str">
        <f t="shared" si="2"/>
        <v>ok</v>
      </c>
      <c r="AO29" s="83" t="str">
        <f t="shared" si="2"/>
        <v>ok</v>
      </c>
      <c r="AP29" s="84" t="str">
        <f t="shared" si="2"/>
        <v>ok</v>
      </c>
    </row>
    <row r="30" spans="1:42" ht="58.5" customHeight="1">
      <c r="A30" s="72">
        <v>11</v>
      </c>
      <c r="B30" s="102" t="str">
        <f>[1]Componentes!B30</f>
        <v>II.2</v>
      </c>
      <c r="C30" s="89" t="str">
        <f>[1]Componentes!C30</f>
        <v>Plano de Capacitação (aprovação/revisão)</v>
      </c>
      <c r="D30" s="89" t="str">
        <f>[1]Componentes!D30</f>
        <v>Plano de Capacitação específico, baseado em competências, elaborado para o Comitê de acordo com as suas necessidades e peculiaridades, aprovado e vigente. (o Plano de Cap. deverá ser revisado ou validado a cada ciclo)</v>
      </c>
      <c r="E30" s="106" t="str">
        <f>[1]Componentes!F30</f>
        <v>EE e/ou Comitê (informar)</v>
      </c>
      <c r="F30" s="76" t="str">
        <f>IF([1]Componentes!G30&lt;&gt;"",[1]Componentes!G30,"")</f>
        <v/>
      </c>
      <c r="G30" s="76" t="str">
        <f>IF([1]Componentes!H30&lt;&gt;"",[1]Componentes!H30,"")</f>
        <v/>
      </c>
      <c r="H30" s="76" t="str">
        <f>IF([1]Componentes!I30&lt;&gt;"",[1]Componentes!I30,"")</f>
        <v>O</v>
      </c>
      <c r="I30" s="76" t="str">
        <f>IF([1]Componentes!J30&lt;&gt;"",[1]Componentes!J30,"")</f>
        <v>O</v>
      </c>
      <c r="J30" s="76" t="str">
        <f>IF(AND($E$8&gt;2,[1]Componentes!K30&lt;&gt;""),[1]Componentes!K30,"")</f>
        <v>O</v>
      </c>
      <c r="K30" s="104"/>
      <c r="L30" s="78" t="str">
        <f>IF([1]Componentes!L30="","",IF($E$8&gt;=VALUE(RIGHT([1]Componentes!L30,1)),"X",""))</f>
        <v/>
      </c>
      <c r="M30" s="78" t="str">
        <f>IF([1]Componentes!M30="","",IF($E$8&gt;=VALUE(RIGHT([1]Componentes!M30,1)),"X",""))</f>
        <v/>
      </c>
      <c r="N30" s="78" t="str">
        <f>IF([1]Componentes!N30="","",IF($E$8&gt;=VALUE(RIGHT([1]Componentes!N30,1)),"X",""))</f>
        <v>X</v>
      </c>
      <c r="O30" s="78" t="str">
        <f>IF([1]Componentes!O30="","",IF($E$8&gt;=VALUE(RIGHT([1]Componentes!O30,1)),"X",""))</f>
        <v>X</v>
      </c>
      <c r="P30" s="78" t="str">
        <f>IF([1]Componentes!P30="","",IF($E$8&gt;=VALUE(RIGHT([1]Componentes!P30,1)),"X",""))</f>
        <v>X</v>
      </c>
      <c r="Q30" s="78" t="str">
        <f>IF([1]Componentes!Q30="","",IF($E$8&gt;=VALUE(RIGHT([1]Componentes!Q30,1)),"X",""))</f>
        <v>X</v>
      </c>
      <c r="R30" s="104"/>
      <c r="S30" s="79" t="s">
        <v>20</v>
      </c>
      <c r="T30" s="78"/>
      <c r="U30" s="78"/>
      <c r="V30" s="78"/>
      <c r="W30" s="78"/>
      <c r="X30" s="78"/>
      <c r="Z30" s="85" t="str">
        <f>[1]Componentes!R30</f>
        <v>obrigatória / aferida anualmente a partir do Ano 2 (a partir do Ano 3, para Comitê de condiçao inicial "N1")</v>
      </c>
      <c r="AL30" s="107" t="str">
        <f t="shared" si="2"/>
        <v/>
      </c>
      <c r="AM30" s="87" t="str">
        <f t="shared" si="2"/>
        <v/>
      </c>
      <c r="AN30" s="87" t="str">
        <f t="shared" si="2"/>
        <v>ok</v>
      </c>
      <c r="AO30" s="87" t="str">
        <f t="shared" si="2"/>
        <v>ok</v>
      </c>
      <c r="AP30" s="88" t="str">
        <f t="shared" si="2"/>
        <v>ok</v>
      </c>
    </row>
    <row r="31" spans="1:42" ht="58.5" customHeight="1" thickBot="1">
      <c r="A31" s="72">
        <v>12</v>
      </c>
      <c r="B31" s="102" t="str">
        <f>[1]Componentes!B31</f>
        <v>II.3</v>
      </c>
      <c r="C31" s="89" t="str">
        <f>[1]Componentes!C31</f>
        <v>Implementação e Monitoramento do Plano de Capacitaçao</v>
      </c>
      <c r="D31" s="89" t="str">
        <f>[1]Componentes!D31</f>
        <v>Ações previstas no Plano de Capacitação, encontram-se em implementação conforme cronograma (indicar % de atendimento)</v>
      </c>
      <c r="E31" s="103" t="str">
        <f>[1]Componentes!F31</f>
        <v>EE e/ou Comitê (informar)</v>
      </c>
      <c r="F31" s="76" t="str">
        <f>IF([1]Componentes!G31&lt;&gt;"",[1]Componentes!G31,"")</f>
        <v/>
      </c>
      <c r="G31" s="76" t="str">
        <f>IF([1]Componentes!H31&lt;&gt;"",[1]Componentes!H31,"")</f>
        <v/>
      </c>
      <c r="H31" s="76" t="str">
        <f>IF([1]Componentes!I31&lt;&gt;"",[1]Componentes!I31,"")</f>
        <v>O</v>
      </c>
      <c r="I31" s="76" t="str">
        <f>IF([1]Componentes!J31&lt;&gt;"",[1]Componentes!J31,"")</f>
        <v>O</v>
      </c>
      <c r="J31" s="76" t="str">
        <f>IF(AND($E$8&gt;2,[1]Componentes!K31&lt;&gt;""),[1]Componentes!K31,"")</f>
        <v>O</v>
      </c>
      <c r="K31" s="104"/>
      <c r="L31" s="78" t="str">
        <f>IF([1]Componentes!L31="","",IF($E$8&gt;=VALUE(RIGHT([1]Componentes!L31,1)),"X",""))</f>
        <v/>
      </c>
      <c r="M31" s="78" t="str">
        <f>IF([1]Componentes!M31="","",IF($E$8&gt;=VALUE(RIGHT([1]Componentes!M31,1)),"X",""))</f>
        <v/>
      </c>
      <c r="N31" s="78" t="str">
        <f>IF([1]Componentes!N31="","",IF($E$8&gt;=VALUE(RIGHT([1]Componentes!N31,1)),"X",""))</f>
        <v>X</v>
      </c>
      <c r="O31" s="78" t="str">
        <f>IF([1]Componentes!O31="","",IF($E$8&gt;=VALUE(RIGHT([1]Componentes!O31,1)),"X",""))</f>
        <v>X</v>
      </c>
      <c r="P31" s="78" t="str">
        <f>IF([1]Componentes!P31="","",IF($E$8&gt;=VALUE(RIGHT([1]Componentes!P31,1)),"X",""))</f>
        <v>X</v>
      </c>
      <c r="Q31" s="78" t="str">
        <f>IF([1]Componentes!Q31="","",IF($E$8&gt;=VALUE(RIGHT([1]Componentes!Q31,1)),"X",""))</f>
        <v>X</v>
      </c>
      <c r="R31" s="104"/>
      <c r="S31" s="79" t="s">
        <v>20</v>
      </c>
      <c r="T31" s="78"/>
      <c r="U31" s="78"/>
      <c r="V31" s="78"/>
      <c r="W31" s="78"/>
      <c r="X31" s="78"/>
      <c r="Z31" s="92" t="str">
        <f>[1]Componentes!R31</f>
        <v>obrigatória / aferida anualmente a partir do Ano 2 (a partir do Ano 3, para Comitê de condiçao inicial "N1" ou "N2")</v>
      </c>
      <c r="AL31" s="108" t="str">
        <f t="shared" si="2"/>
        <v/>
      </c>
      <c r="AM31" s="94" t="str">
        <f t="shared" si="2"/>
        <v/>
      </c>
      <c r="AN31" s="94" t="str">
        <f t="shared" si="2"/>
        <v>ok</v>
      </c>
      <c r="AO31" s="94" t="str">
        <f t="shared" si="2"/>
        <v>ok</v>
      </c>
      <c r="AP31" s="95" t="str">
        <f t="shared" si="2"/>
        <v>ok</v>
      </c>
    </row>
    <row r="32" spans="1:42" s="2" customFormat="1" ht="9.9499999999999993" customHeight="1">
      <c r="A32" s="96"/>
      <c r="L32" s="97"/>
      <c r="M32" s="97"/>
      <c r="N32" s="97"/>
      <c r="O32" s="97"/>
      <c r="P32" s="97"/>
      <c r="Q32" s="97"/>
      <c r="S32" s="98"/>
      <c r="T32" s="98"/>
      <c r="U32" s="98"/>
      <c r="V32" s="98"/>
      <c r="W32" s="98"/>
      <c r="X32" s="98"/>
      <c r="Z32" s="109"/>
      <c r="AL32" s="6"/>
      <c r="AM32" s="5"/>
      <c r="AN32" s="5"/>
      <c r="AO32" s="5"/>
      <c r="AP32" s="5"/>
    </row>
    <row r="33" spans="1:42" s="2" customFormat="1" ht="9.9499999999999993" customHeight="1">
      <c r="A33" s="96"/>
      <c r="L33" s="97"/>
      <c r="M33" s="97"/>
      <c r="N33" s="97"/>
      <c r="O33" s="97"/>
      <c r="P33" s="97"/>
      <c r="Q33" s="97"/>
      <c r="S33" s="98"/>
      <c r="T33" s="98"/>
      <c r="U33" s="98"/>
      <c r="V33" s="98"/>
      <c r="W33" s="98"/>
      <c r="X33" s="98"/>
      <c r="Z33" s="99"/>
      <c r="AL33" s="6"/>
      <c r="AM33" s="5"/>
      <c r="AN33" s="5"/>
      <c r="AO33" s="5"/>
      <c r="AP33" s="5"/>
    </row>
    <row r="34" spans="1:42" s="2" customFormat="1" ht="9.9499999999999993" customHeight="1">
      <c r="A34" s="96"/>
      <c r="L34" s="97"/>
      <c r="M34" s="97"/>
      <c r="N34" s="97"/>
      <c r="O34" s="97"/>
      <c r="P34" s="97"/>
      <c r="Q34" s="97"/>
      <c r="S34" s="98"/>
      <c r="T34" s="98"/>
      <c r="U34" s="98"/>
      <c r="V34" s="98"/>
      <c r="W34" s="98"/>
      <c r="X34" s="98"/>
      <c r="Z34" s="99"/>
      <c r="AL34" s="6"/>
      <c r="AM34" s="5"/>
      <c r="AN34" s="5"/>
      <c r="AO34" s="5"/>
      <c r="AP34" s="5"/>
    </row>
    <row r="35" spans="1:42" s="2" customFormat="1" ht="9.9499999999999993" customHeight="1">
      <c r="A35" s="96"/>
      <c r="L35" s="97"/>
      <c r="M35" s="97"/>
      <c r="N35" s="97"/>
      <c r="O35" s="97"/>
      <c r="P35" s="97"/>
      <c r="Q35" s="97"/>
      <c r="S35" s="98"/>
      <c r="T35" s="98"/>
      <c r="U35" s="98"/>
      <c r="V35" s="98"/>
      <c r="W35" s="98"/>
      <c r="X35" s="98"/>
      <c r="Z35" s="99"/>
      <c r="AL35" s="6"/>
      <c r="AM35" s="5"/>
      <c r="AN35" s="5"/>
      <c r="AO35" s="5"/>
      <c r="AP35" s="5"/>
    </row>
    <row r="36" spans="1:42" s="2" customFormat="1" ht="12" customHeight="1" thickBot="1">
      <c r="A36" s="96"/>
      <c r="E36" s="101" t="s">
        <v>10</v>
      </c>
      <c r="L36" s="97"/>
      <c r="M36" s="97"/>
      <c r="N36" s="97"/>
      <c r="O36" s="97"/>
      <c r="P36" s="97"/>
      <c r="Q36" s="97"/>
      <c r="S36" s="98"/>
      <c r="T36" s="98"/>
      <c r="U36" s="98"/>
      <c r="V36" s="98"/>
      <c r="W36" s="98"/>
      <c r="X36" s="98"/>
      <c r="Z36" s="99"/>
      <c r="AL36" s="6"/>
      <c r="AM36" s="5"/>
      <c r="AN36" s="5"/>
      <c r="AO36" s="5"/>
      <c r="AP36" s="5"/>
    </row>
    <row r="37" spans="1:42" ht="35.25" customHeight="1">
      <c r="A37" s="72"/>
      <c r="B37" s="49" t="str">
        <f>CONCATENATE("COMPONENTE III: ",[1]Componentes!C32)</f>
        <v>COMPONENTE III: Comunicação</v>
      </c>
      <c r="C37" s="49"/>
      <c r="D37" s="49"/>
      <c r="E37" s="50">
        <f>[1]PesosInd!D26</f>
        <v>15</v>
      </c>
      <c r="F37" s="51" t="str">
        <f>$F$11</f>
        <v>Metas requeridas conforme Nível de Implementação</v>
      </c>
      <c r="G37" s="51"/>
      <c r="H37" s="51"/>
      <c r="I37" s="51"/>
      <c r="J37" s="51"/>
      <c r="K37" s="52"/>
      <c r="L37" s="53" t="str">
        <f>L$11</f>
        <v>PACTUAÇÃO: Metas a serem VERIFICADAS (alcançadas ou mantidas) em cada Ciclo</v>
      </c>
      <c r="M37" s="54"/>
      <c r="N37" s="54"/>
      <c r="O37" s="54"/>
      <c r="P37" s="54"/>
      <c r="Q37" s="55"/>
      <c r="R37" s="52"/>
      <c r="S37" s="56" t="str">
        <f>S$11</f>
        <v>Condição INICIAL do CBH</v>
      </c>
      <c r="T37" s="57" t="str">
        <f>T$11</f>
        <v>CERTIFICAÇÃO pelo Conselho Estadual</v>
      </c>
      <c r="U37" s="58"/>
      <c r="V37" s="58"/>
      <c r="W37" s="58"/>
      <c r="X37" s="59"/>
      <c r="Z37" s="60" t="str">
        <f>Z11</f>
        <v>Condições de Exigibilidade e Critérios de Aferição</v>
      </c>
    </row>
    <row r="38" spans="1:42" ht="35.25" customHeight="1" thickBot="1">
      <c r="A38" s="72"/>
      <c r="B38" s="64" t="s">
        <v>15</v>
      </c>
      <c r="C38" s="64"/>
      <c r="D38" s="65" t="str">
        <f>D12</f>
        <v>Descrição da Meta</v>
      </c>
      <c r="E38" s="66" t="s">
        <v>17</v>
      </c>
      <c r="F38" s="66" t="str">
        <f>F12</f>
        <v>N1i</v>
      </c>
      <c r="G38" s="66" t="str">
        <f>G12</f>
        <v>N2i</v>
      </c>
      <c r="H38" s="66" t="str">
        <f>H12</f>
        <v>N3i</v>
      </c>
      <c r="I38" s="66" t="str">
        <f>I12</f>
        <v>N4i</v>
      </c>
      <c r="J38" s="66" t="str">
        <f>J12</f>
        <v>N5i</v>
      </c>
      <c r="K38" s="1"/>
      <c r="L38" s="67" t="str">
        <f t="shared" ref="L38:Q38" si="3">L$12</f>
        <v>Inicial</v>
      </c>
      <c r="M38" s="67">
        <f t="shared" si="3"/>
        <v>2019</v>
      </c>
      <c r="N38" s="67">
        <f t="shared" si="3"/>
        <v>2020</v>
      </c>
      <c r="O38" s="67">
        <f t="shared" si="3"/>
        <v>2021</v>
      </c>
      <c r="P38" s="67">
        <f t="shared" si="3"/>
        <v>2022</v>
      </c>
      <c r="Q38" s="67">
        <f t="shared" si="3"/>
        <v>2023</v>
      </c>
      <c r="R38" s="1"/>
      <c r="S38" s="68"/>
      <c r="T38" s="69">
        <f>T$12</f>
        <v>2019</v>
      </c>
      <c r="U38" s="69">
        <f>U$12</f>
        <v>2020</v>
      </c>
      <c r="V38" s="69">
        <f>V$12</f>
        <v>2021</v>
      </c>
      <c r="W38" s="69">
        <f>W$12</f>
        <v>2022</v>
      </c>
      <c r="X38" s="69">
        <f>X$12</f>
        <v>2023</v>
      </c>
      <c r="Z38" s="70"/>
    </row>
    <row r="39" spans="1:42" ht="42.95" customHeight="1">
      <c r="A39" s="72">
        <v>13</v>
      </c>
      <c r="B39" s="110" t="str">
        <f>[1]Componentes!B38</f>
        <v>III.1</v>
      </c>
      <c r="C39" s="111" t="str">
        <f>[1]Componentes!C38</f>
        <v>Sitio Eletronico ou Fan Page em rede social</v>
      </c>
      <c r="D39" s="111" t="str">
        <f>[1]Componentes!D38</f>
        <v>Manutenção e atualização de sitio eletronico, ou página pública em rede social, como instrumento de divulgação da atuação do Comitê</v>
      </c>
      <c r="E39" s="106" t="str">
        <f>[1]Componentes!F38</f>
        <v>EE e/ou Comitê (informar)</v>
      </c>
      <c r="F39" s="76" t="str">
        <f>IF([1]Componentes!G38&lt;&gt;"",[1]Componentes!G38,"")</f>
        <v/>
      </c>
      <c r="G39" s="76" t="str">
        <f>IF([1]Componentes!H38&lt;&gt;"",[1]Componentes!H38,"")</f>
        <v>O</v>
      </c>
      <c r="H39" s="76" t="str">
        <f>IF([1]Componentes!I38&lt;&gt;"",[1]Componentes!I38,"")</f>
        <v>O</v>
      </c>
      <c r="I39" s="76" t="str">
        <f>IF([1]Componentes!J38&lt;&gt;"",[1]Componentes!J38,"")</f>
        <v>O</v>
      </c>
      <c r="J39" s="76" t="str">
        <f>IF(AND($E$8&gt;2,[1]Componentes!K38&lt;&gt;""),[1]Componentes!K38,"")</f>
        <v>O</v>
      </c>
      <c r="K39" s="112"/>
      <c r="L39" s="78" t="str">
        <f>IF([1]Componentes!L38="","",IF($E$8&gt;=VALUE(RIGHT([1]Componentes!L38,1)),"X",""))</f>
        <v/>
      </c>
      <c r="M39" s="78" t="str">
        <f>IF([1]Componentes!M38="","",IF($E$8&gt;=VALUE(RIGHT([1]Componentes!M38,1)),"X",""))</f>
        <v>X</v>
      </c>
      <c r="N39" s="78" t="str">
        <f>IF([1]Componentes!N38="","",IF($E$8&gt;=VALUE(RIGHT([1]Componentes!N38,1)),"X",""))</f>
        <v>X</v>
      </c>
      <c r="O39" s="78" t="str">
        <f>IF([1]Componentes!O38="","",IF($E$8&gt;=VALUE(RIGHT([1]Componentes!O38,1)),"X",""))</f>
        <v>X</v>
      </c>
      <c r="P39" s="78" t="str">
        <f>IF([1]Componentes!P38="","",IF($E$8&gt;=VALUE(RIGHT([1]Componentes!P38,1)),"X",""))</f>
        <v>X</v>
      </c>
      <c r="Q39" s="78" t="str">
        <f>IF([1]Componentes!Q38="","",IF($E$8&gt;=VALUE(RIGHT([1]Componentes!Q38,1)),"X",""))</f>
        <v>X</v>
      </c>
      <c r="R39" s="112"/>
      <c r="S39" s="79" t="s">
        <v>19</v>
      </c>
      <c r="T39" s="78"/>
      <c r="U39" s="78"/>
      <c r="V39" s="78"/>
      <c r="W39" s="78"/>
      <c r="X39" s="78"/>
      <c r="Z39" s="81" t="str">
        <f>[1]Componentes!R38</f>
        <v>obrigatória / aferida em todos os ciclos (a partir do Ano 2, para Comitê de condiçao inicial "N1") / admite cumprimento parcial ( indicar % de atendimento)</v>
      </c>
      <c r="AL39" s="105" t="str">
        <f t="shared" ref="AL39:AP41" si="4">IF(AND($S39="",F39="O"),1,IF(F39="","","ok"))</f>
        <v/>
      </c>
      <c r="AM39" s="83" t="str">
        <f t="shared" si="4"/>
        <v>ok</v>
      </c>
      <c r="AN39" s="83" t="str">
        <f t="shared" si="4"/>
        <v>ok</v>
      </c>
      <c r="AO39" s="83" t="str">
        <f t="shared" si="4"/>
        <v>ok</v>
      </c>
      <c r="AP39" s="84" t="str">
        <f t="shared" si="4"/>
        <v>ok</v>
      </c>
    </row>
    <row r="40" spans="1:42" ht="42.95" customHeight="1">
      <c r="A40" s="72">
        <v>14</v>
      </c>
      <c r="B40" s="110" t="str">
        <f>[1]Componentes!B39</f>
        <v>III.2</v>
      </c>
      <c r="C40" s="111" t="str">
        <f>[1]Componentes!C39</f>
        <v>Plano de Comunicação (aprovação/revisão)</v>
      </c>
      <c r="D40" s="89" t="str">
        <f>[1]Componentes!D39</f>
        <v>Plano de Comunicação, elaborado para o Comitê de acordo com as suas necessidades e peculiaridades, aprovado e vigente. (o Plano de Comunicação deverá ser revisado ou validado a cada ciclo)</v>
      </c>
      <c r="E40" s="103" t="str">
        <f>[1]Componentes!F39</f>
        <v>EE e/ou Comitê (informar)</v>
      </c>
      <c r="F40" s="76" t="str">
        <f>IF([1]Componentes!G39&lt;&gt;"",[1]Componentes!G39,"")</f>
        <v/>
      </c>
      <c r="G40" s="76" t="str">
        <f>IF([1]Componentes!H39&lt;&gt;"",[1]Componentes!H39,"")</f>
        <v/>
      </c>
      <c r="H40" s="76" t="str">
        <f>IF([1]Componentes!I39&lt;&gt;"",[1]Componentes!I39,"")</f>
        <v>O</v>
      </c>
      <c r="I40" s="76" t="str">
        <f>IF([1]Componentes!J39&lt;&gt;"",[1]Componentes!J39,"")</f>
        <v>O</v>
      </c>
      <c r="J40" s="76" t="str">
        <f>IF(AND($E$8&gt;2,[1]Componentes!K39&lt;&gt;""),[1]Componentes!K39,"")</f>
        <v>O</v>
      </c>
      <c r="K40" s="112"/>
      <c r="L40" s="78" t="str">
        <f>IF([1]Componentes!L39="","",IF($E$8&gt;=VALUE(RIGHT([1]Componentes!L39,1)),"X",""))</f>
        <v/>
      </c>
      <c r="M40" s="78" t="str">
        <f>IF([1]Componentes!M39="","",IF($E$8&gt;=VALUE(RIGHT([1]Componentes!M39,1)),"X",""))</f>
        <v/>
      </c>
      <c r="N40" s="78" t="str">
        <f>IF([1]Componentes!N39="","",IF($E$8&gt;=VALUE(RIGHT([1]Componentes!N39,1)),"X",""))</f>
        <v>X</v>
      </c>
      <c r="O40" s="78" t="str">
        <f>IF([1]Componentes!O39="","",IF($E$8&gt;=VALUE(RIGHT([1]Componentes!O39,1)),"X",""))</f>
        <v>X</v>
      </c>
      <c r="P40" s="78" t="str">
        <f>IF([1]Componentes!P39="","",IF($E$8&gt;=VALUE(RIGHT([1]Componentes!P39,1)),"X",""))</f>
        <v>X</v>
      </c>
      <c r="Q40" s="78" t="str">
        <f>IF([1]Componentes!Q39="","",IF($E$8&gt;=VALUE(RIGHT([1]Componentes!Q39,1)),"X",""))</f>
        <v>X</v>
      </c>
      <c r="R40" s="112"/>
      <c r="S40" s="79" t="s">
        <v>20</v>
      </c>
      <c r="T40" s="78"/>
      <c r="U40" s="78"/>
      <c r="V40" s="78"/>
      <c r="W40" s="78"/>
      <c r="X40" s="78"/>
      <c r="Z40" s="85" t="str">
        <f>[1]Componentes!R39</f>
        <v>obrigatória / aferida anualmente a partir do Ano 2 (a partir do Ano 3, para Comitê de condiçao inicial "N1")</v>
      </c>
      <c r="AL40" s="107" t="str">
        <f t="shared" si="4"/>
        <v/>
      </c>
      <c r="AM40" s="87" t="str">
        <f t="shared" si="4"/>
        <v/>
      </c>
      <c r="AN40" s="87" t="str">
        <f t="shared" si="4"/>
        <v>ok</v>
      </c>
      <c r="AO40" s="87" t="str">
        <f t="shared" si="4"/>
        <v>ok</v>
      </c>
      <c r="AP40" s="88" t="str">
        <f t="shared" si="4"/>
        <v>ok</v>
      </c>
    </row>
    <row r="41" spans="1:42" ht="42.95" customHeight="1" thickBot="1">
      <c r="A41" s="72">
        <v>15</v>
      </c>
      <c r="B41" s="110" t="str">
        <f>[1]Componentes!B40</f>
        <v>III.3</v>
      </c>
      <c r="C41" s="89" t="str">
        <f>[1]Componentes!C40</f>
        <v>Implementação do Plano de Comunicação</v>
      </c>
      <c r="D41" s="89" t="str">
        <f>[1]Componentes!D40</f>
        <v>Ações previstas no Plano de Comunicação encontram-se em implementação conforme cronograma (indicar % de atendimento)</v>
      </c>
      <c r="E41" s="103" t="str">
        <f>[1]Componentes!F40</f>
        <v>EE e/ou Comitê (informar)</v>
      </c>
      <c r="F41" s="76" t="str">
        <f>IF([1]Componentes!G40&lt;&gt;"",[1]Componentes!G40,"")</f>
        <v/>
      </c>
      <c r="G41" s="76" t="str">
        <f>IF([1]Componentes!H40&lt;&gt;"",[1]Componentes!H40,"")</f>
        <v/>
      </c>
      <c r="H41" s="76" t="str">
        <f>IF([1]Componentes!I40&lt;&gt;"",[1]Componentes!I40,"")</f>
        <v>O</v>
      </c>
      <c r="I41" s="76" t="str">
        <f>IF([1]Componentes!J40&lt;&gt;"",[1]Componentes!J40,"")</f>
        <v>O</v>
      </c>
      <c r="J41" s="76" t="str">
        <f>IF(AND($E$8&gt;2,[1]Componentes!K40&lt;&gt;""),[1]Componentes!K40,"")</f>
        <v>O</v>
      </c>
      <c r="K41" s="112"/>
      <c r="L41" s="78" t="str">
        <f>IF([1]Componentes!L40="","",IF($E$8&gt;=VALUE(RIGHT([1]Componentes!L40,1)),"X",""))</f>
        <v/>
      </c>
      <c r="M41" s="78" t="str">
        <f>IF([1]Componentes!M40="","",IF($E$8&gt;=VALUE(RIGHT([1]Componentes!M40,1)),"X",""))</f>
        <v/>
      </c>
      <c r="N41" s="78" t="str">
        <f>IF([1]Componentes!N40="","",IF($E$8&gt;=VALUE(RIGHT([1]Componentes!N40,1)),"X",""))</f>
        <v>X</v>
      </c>
      <c r="O41" s="78" t="str">
        <f>IF([1]Componentes!O40="","",IF($E$8&gt;=VALUE(RIGHT([1]Componentes!O40,1)),"X",""))</f>
        <v>X</v>
      </c>
      <c r="P41" s="78" t="str">
        <f>IF([1]Componentes!P40="","",IF($E$8&gt;=VALUE(RIGHT([1]Componentes!P40,1)),"X",""))</f>
        <v>X</v>
      </c>
      <c r="Q41" s="78" t="str">
        <f>IF([1]Componentes!Q40="","",IF($E$8&gt;=VALUE(RIGHT([1]Componentes!Q40,1)),"X",""))</f>
        <v>X</v>
      </c>
      <c r="R41" s="112"/>
      <c r="S41" s="79" t="s">
        <v>20</v>
      </c>
      <c r="T41" s="78"/>
      <c r="U41" s="78"/>
      <c r="V41" s="78"/>
      <c r="W41" s="78"/>
      <c r="X41" s="78"/>
      <c r="Z41" s="92" t="str">
        <f>[1]Componentes!R40</f>
        <v>obrigatória / aferida anualmente a partir do Ano 2 (a partir do Ano 3, para Comitê de condiçao inicial "N1" ou "N2")</v>
      </c>
      <c r="AL41" s="108" t="str">
        <f t="shared" si="4"/>
        <v/>
      </c>
      <c r="AM41" s="94" t="str">
        <f t="shared" si="4"/>
        <v/>
      </c>
      <c r="AN41" s="94" t="str">
        <f t="shared" si="4"/>
        <v>ok</v>
      </c>
      <c r="AO41" s="94" t="str">
        <f t="shared" si="4"/>
        <v>ok</v>
      </c>
      <c r="AP41" s="95" t="str">
        <f t="shared" si="4"/>
        <v>ok</v>
      </c>
    </row>
    <row r="42" spans="1:42" s="2" customFormat="1" ht="9.9499999999999993" customHeight="1">
      <c r="A42" s="96"/>
      <c r="L42" s="97"/>
      <c r="M42" s="97"/>
      <c r="N42" s="97"/>
      <c r="O42" s="97"/>
      <c r="P42" s="97"/>
      <c r="Q42" s="97"/>
      <c r="S42" s="98"/>
      <c r="T42" s="98"/>
      <c r="U42" s="98"/>
      <c r="V42" s="98"/>
      <c r="W42" s="98"/>
      <c r="X42" s="98"/>
      <c r="Z42" s="109"/>
      <c r="AL42" s="6"/>
      <c r="AM42" s="5"/>
      <c r="AN42" s="5"/>
      <c r="AO42" s="5"/>
      <c r="AP42" s="5"/>
    </row>
    <row r="43" spans="1:42" s="2" customFormat="1" ht="9.9499999999999993" customHeight="1">
      <c r="A43" s="96"/>
      <c r="L43" s="97"/>
      <c r="M43" s="97"/>
      <c r="N43" s="97"/>
      <c r="O43" s="97"/>
      <c r="P43" s="97"/>
      <c r="Q43" s="97"/>
      <c r="S43" s="98"/>
      <c r="T43" s="98"/>
      <c r="U43" s="98"/>
      <c r="V43" s="98"/>
      <c r="W43" s="98"/>
      <c r="X43" s="98"/>
      <c r="Z43" s="99"/>
      <c r="AL43" s="6"/>
      <c r="AM43" s="5"/>
      <c r="AN43" s="5"/>
      <c r="AO43" s="5"/>
      <c r="AP43" s="5"/>
    </row>
    <row r="44" spans="1:42" s="2" customFormat="1" ht="9.9499999999999993" customHeight="1">
      <c r="A44" s="96"/>
      <c r="L44" s="97"/>
      <c r="M44" s="97"/>
      <c r="N44" s="97"/>
      <c r="O44" s="97"/>
      <c r="P44" s="97"/>
      <c r="Q44" s="97"/>
      <c r="S44" s="98"/>
      <c r="T44" s="98"/>
      <c r="U44" s="98"/>
      <c r="V44" s="98"/>
      <c r="W44" s="98"/>
      <c r="X44" s="98"/>
      <c r="Z44" s="99"/>
      <c r="AL44" s="6"/>
      <c r="AM44" s="5"/>
      <c r="AN44" s="5"/>
      <c r="AO44" s="5"/>
      <c r="AP44" s="5"/>
    </row>
    <row r="45" spans="1:42" s="2" customFormat="1" ht="9.9499999999999993" customHeight="1">
      <c r="A45" s="96"/>
      <c r="L45" s="97"/>
      <c r="M45" s="97"/>
      <c r="N45" s="97"/>
      <c r="O45" s="97"/>
      <c r="P45" s="97"/>
      <c r="Q45" s="97"/>
      <c r="S45" s="98"/>
      <c r="T45" s="98"/>
      <c r="U45" s="98"/>
      <c r="V45" s="98"/>
      <c r="W45" s="98"/>
      <c r="X45" s="98"/>
      <c r="Z45" s="99"/>
      <c r="AL45" s="6"/>
      <c r="AM45" s="5"/>
      <c r="AN45" s="5"/>
      <c r="AO45" s="5"/>
      <c r="AP45" s="5"/>
    </row>
    <row r="46" spans="1:42" s="2" customFormat="1" ht="12" customHeight="1" thickBot="1">
      <c r="A46" s="96"/>
      <c r="E46" s="101" t="s">
        <v>10</v>
      </c>
      <c r="L46" s="97"/>
      <c r="M46" s="97"/>
      <c r="N46" s="97"/>
      <c r="O46" s="97"/>
      <c r="P46" s="97"/>
      <c r="Q46" s="97"/>
      <c r="S46" s="98"/>
      <c r="T46" s="98"/>
      <c r="U46" s="98"/>
      <c r="V46" s="98"/>
      <c r="W46" s="98"/>
      <c r="X46" s="98"/>
      <c r="Z46" s="99"/>
      <c r="AL46" s="6"/>
      <c r="AM46" s="5"/>
      <c r="AN46" s="5"/>
      <c r="AO46" s="5"/>
      <c r="AP46" s="5"/>
    </row>
    <row r="47" spans="1:42" ht="35.25" customHeight="1">
      <c r="A47" s="72"/>
      <c r="B47" s="49" t="str">
        <f>CONCATENATE("COMPONENTE IV: ",[1]Componentes!C42)</f>
        <v>COMPONENTE IV: Cadastro Nacional de Instâncias Colegiadas do SINGREH - CINCO</v>
      </c>
      <c r="C47" s="49"/>
      <c r="D47" s="49"/>
      <c r="E47" s="50">
        <f>[1]PesosInd!D31</f>
        <v>15</v>
      </c>
      <c r="F47" s="51" t="str">
        <f>$F$11</f>
        <v>Metas requeridas conforme Nível de Implementação</v>
      </c>
      <c r="G47" s="51"/>
      <c r="H47" s="51"/>
      <c r="I47" s="51"/>
      <c r="J47" s="51"/>
      <c r="K47" s="52"/>
      <c r="L47" s="53" t="str">
        <f>L$11</f>
        <v>PACTUAÇÃO: Metas a serem VERIFICADAS (alcançadas ou mantidas) em cada Ciclo</v>
      </c>
      <c r="M47" s="54"/>
      <c r="N47" s="54"/>
      <c r="O47" s="54"/>
      <c r="P47" s="54"/>
      <c r="Q47" s="55"/>
      <c r="R47" s="52"/>
      <c r="S47" s="56" t="str">
        <f>S$11</f>
        <v>Condição INICIAL do CBH</v>
      </c>
      <c r="T47" s="57" t="str">
        <f>T$11</f>
        <v>CERTIFICAÇÃO pelo Conselho Estadual</v>
      </c>
      <c r="U47" s="58"/>
      <c r="V47" s="58"/>
      <c r="W47" s="58"/>
      <c r="X47" s="59"/>
      <c r="Z47" s="60" t="str">
        <f>Z11</f>
        <v>Condições de Exigibilidade e Critérios de Aferição</v>
      </c>
    </row>
    <row r="48" spans="1:42" ht="35.25" customHeight="1" thickBot="1">
      <c r="A48" s="72"/>
      <c r="B48" s="64" t="s">
        <v>15</v>
      </c>
      <c r="C48" s="64"/>
      <c r="D48" s="65" t="str">
        <f>D12</f>
        <v>Descrição da Meta</v>
      </c>
      <c r="E48" s="66" t="s">
        <v>17</v>
      </c>
      <c r="F48" s="66" t="str">
        <f>F12</f>
        <v>N1i</v>
      </c>
      <c r="G48" s="66" t="str">
        <f>G12</f>
        <v>N2i</v>
      </c>
      <c r="H48" s="66" t="str">
        <f>H12</f>
        <v>N3i</v>
      </c>
      <c r="I48" s="66" t="str">
        <f>I12</f>
        <v>N4i</v>
      </c>
      <c r="J48" s="66" t="str">
        <f>J12</f>
        <v>N5i</v>
      </c>
      <c r="K48" s="1"/>
      <c r="L48" s="67" t="str">
        <f t="shared" ref="L48:Q48" si="5">L$12</f>
        <v>Inicial</v>
      </c>
      <c r="M48" s="67">
        <f t="shared" si="5"/>
        <v>2019</v>
      </c>
      <c r="N48" s="67">
        <f t="shared" si="5"/>
        <v>2020</v>
      </c>
      <c r="O48" s="67">
        <f t="shared" si="5"/>
        <v>2021</v>
      </c>
      <c r="P48" s="67">
        <f t="shared" si="5"/>
        <v>2022</v>
      </c>
      <c r="Q48" s="67">
        <f t="shared" si="5"/>
        <v>2023</v>
      </c>
      <c r="R48" s="1"/>
      <c r="S48" s="68"/>
      <c r="T48" s="69">
        <f>T$12</f>
        <v>2019</v>
      </c>
      <c r="U48" s="69">
        <f>U$12</f>
        <v>2020</v>
      </c>
      <c r="V48" s="69">
        <f>V$12</f>
        <v>2021</v>
      </c>
      <c r="W48" s="69">
        <f>W$12</f>
        <v>2022</v>
      </c>
      <c r="X48" s="69">
        <f>X$12</f>
        <v>2023</v>
      </c>
      <c r="Z48" s="70"/>
    </row>
    <row r="49" spans="1:42" ht="51" customHeight="1">
      <c r="A49" s="72">
        <v>16</v>
      </c>
      <c r="B49" s="110" t="str">
        <f>[1]Componentes!B48</f>
        <v>IV.1</v>
      </c>
      <c r="C49" s="111" t="str">
        <f>[1]Componentes!C48</f>
        <v>Conhecimento dos membros (entidades e representantes)</v>
      </c>
      <c r="D49" s="111" t="str">
        <f>[1]Componentes!D48</f>
        <v>Manutenção de base de dados e informaçoes atualizada, contendo a composição do Comitê, entidades e membros, titulares e suplentes, mandatos, endereços, status de capacitaçao, dentre outras informaçoes, conforme padrão definido pela ANA</v>
      </c>
      <c r="E49" s="113" t="str">
        <f>[1]Componentes!F48</f>
        <v>Comitê</v>
      </c>
      <c r="F49" s="76" t="str">
        <f>IF([1]Componentes!G48&lt;&gt;"",[1]Componentes!G48,"")</f>
        <v/>
      </c>
      <c r="G49" s="76" t="str">
        <f>IF([1]Componentes!H48&lt;&gt;"",[1]Componentes!H48,"")</f>
        <v>O</v>
      </c>
      <c r="H49" s="76" t="str">
        <f>IF([1]Componentes!I48&lt;&gt;"",[1]Componentes!I48,"")</f>
        <v>O</v>
      </c>
      <c r="I49" s="76" t="str">
        <f>IF([1]Componentes!J48&lt;&gt;"",[1]Componentes!J48,"")</f>
        <v>O</v>
      </c>
      <c r="J49" s="76" t="str">
        <f>IF(AND($E$8&gt;2,[1]Componentes!K48&lt;&gt;""),[1]Componentes!K48,"")</f>
        <v>O</v>
      </c>
      <c r="K49" s="112"/>
      <c r="L49" s="78" t="str">
        <f>IF([1]Componentes!L48="","",IF($E$8&gt;=VALUE(RIGHT([1]Componentes!L48,1)),"X",""))</f>
        <v/>
      </c>
      <c r="M49" s="78" t="str">
        <f>IF([1]Componentes!M48="","",IF($E$8&gt;=VALUE(RIGHT([1]Componentes!M48,1)),"X",""))</f>
        <v>X</v>
      </c>
      <c r="N49" s="78" t="str">
        <f>IF([1]Componentes!N48="","",IF($E$8&gt;=VALUE(RIGHT([1]Componentes!N48,1)),"X",""))</f>
        <v>X</v>
      </c>
      <c r="O49" s="78" t="str">
        <f>IF([1]Componentes!O48="","",IF($E$8&gt;=VALUE(RIGHT([1]Componentes!O48,1)),"X",""))</f>
        <v>X</v>
      </c>
      <c r="P49" s="78" t="str">
        <f>IF([1]Componentes!P48="","",IF($E$8&gt;=VALUE(RIGHT([1]Componentes!P48,1)),"X",""))</f>
        <v>X</v>
      </c>
      <c r="Q49" s="78" t="str">
        <f>IF([1]Componentes!Q48="","",IF($E$8&gt;=VALUE(RIGHT([1]Componentes!Q48,1)),"X",""))</f>
        <v>X</v>
      </c>
      <c r="R49" s="112"/>
      <c r="S49" s="79" t="s">
        <v>19</v>
      </c>
      <c r="T49" s="78"/>
      <c r="U49" s="78"/>
      <c r="V49" s="78"/>
      <c r="W49" s="78"/>
      <c r="X49" s="78"/>
      <c r="Z49" s="81" t="str">
        <f>[1]Componentes!R48</f>
        <v>obrigatória / aferida em todos os ciclos (a partir do Ano 2, para Comitê de condiçao inicial "N1")</v>
      </c>
      <c r="AL49" s="105" t="str">
        <f t="shared" ref="AL49:AP51" si="6">IF(AND($S49="",F49="O"),1,IF(F49="","","ok"))</f>
        <v/>
      </c>
      <c r="AM49" s="83" t="str">
        <f t="shared" si="6"/>
        <v>ok</v>
      </c>
      <c r="AN49" s="83" t="str">
        <f t="shared" si="6"/>
        <v>ok</v>
      </c>
      <c r="AO49" s="83" t="str">
        <f t="shared" si="6"/>
        <v>ok</v>
      </c>
      <c r="AP49" s="84" t="str">
        <f t="shared" si="6"/>
        <v>ok</v>
      </c>
    </row>
    <row r="50" spans="1:42" ht="51" customHeight="1">
      <c r="A50" s="72">
        <v>17</v>
      </c>
      <c r="B50" s="110" t="str">
        <f>[1]Componentes!B49</f>
        <v>IV.2</v>
      </c>
      <c r="C50" s="111" t="str">
        <f>[1]Componentes!C49</f>
        <v>Conhecimento da Atuação</v>
      </c>
      <c r="D50" s="111" t="str">
        <f>[1]Componentes!D49</f>
        <v>Manutenção de base de dados e informações atualizada, contendo o registro da atuação do Comitê (convocatórias, atas, resoluções, moções, relatórios de atividades), conforme padrão definido pela ANA</v>
      </c>
      <c r="E50" s="113" t="str">
        <f>[1]Componentes!F49</f>
        <v>Comitê</v>
      </c>
      <c r="F50" s="76" t="str">
        <f>IF([1]Componentes!G49&lt;&gt;"",[1]Componentes!G49,"")</f>
        <v/>
      </c>
      <c r="G50" s="76" t="str">
        <f>IF([1]Componentes!H49&lt;&gt;"",[1]Componentes!H49,"")</f>
        <v/>
      </c>
      <c r="H50" s="76" t="str">
        <f>IF([1]Componentes!I49&lt;&gt;"",[1]Componentes!I49,"")</f>
        <v>O</v>
      </c>
      <c r="I50" s="76" t="str">
        <f>IF([1]Componentes!J49&lt;&gt;"",[1]Componentes!J49,"")</f>
        <v>O</v>
      </c>
      <c r="J50" s="76" t="str">
        <f>IF(AND($E$8&gt;2,[1]Componentes!K49&lt;&gt;""),[1]Componentes!K49,"")</f>
        <v>O</v>
      </c>
      <c r="K50" s="112"/>
      <c r="L50" s="78" t="str">
        <f>IF([1]Componentes!L49="","",IF($E$8&gt;=VALUE(RIGHT([1]Componentes!L49,1)),"X",""))</f>
        <v/>
      </c>
      <c r="M50" s="78" t="str">
        <f>IF([1]Componentes!M49="","",IF($E$8&gt;=VALUE(RIGHT([1]Componentes!M49,1)),"X",""))</f>
        <v>X</v>
      </c>
      <c r="N50" s="78" t="str">
        <f>IF([1]Componentes!N49="","",IF($E$8&gt;=VALUE(RIGHT([1]Componentes!N49,1)),"X",""))</f>
        <v>X</v>
      </c>
      <c r="O50" s="78" t="str">
        <f>IF([1]Componentes!O49="","",IF($E$8&gt;=VALUE(RIGHT([1]Componentes!O49,1)),"X",""))</f>
        <v>X</v>
      </c>
      <c r="P50" s="78" t="str">
        <f>IF([1]Componentes!P49="","",IF($E$8&gt;=VALUE(RIGHT([1]Componentes!P49,1)),"X",""))</f>
        <v>X</v>
      </c>
      <c r="Q50" s="78" t="str">
        <f>IF([1]Componentes!Q49="","",IF($E$8&gt;=VALUE(RIGHT([1]Componentes!Q49,1)),"X",""))</f>
        <v>X</v>
      </c>
      <c r="R50" s="112"/>
      <c r="S50" s="79" t="s">
        <v>19</v>
      </c>
      <c r="T50" s="78"/>
      <c r="U50" s="78"/>
      <c r="V50" s="78"/>
      <c r="W50" s="78"/>
      <c r="X50" s="78"/>
      <c r="Z50" s="85" t="str">
        <f>[1]Componentes!R49</f>
        <v>obrigatória / aferida em todos os ciclos (a partir do Ano 2, para Comitê de condiçao inicial "N1")</v>
      </c>
      <c r="AL50" s="107" t="str">
        <f t="shared" si="6"/>
        <v/>
      </c>
      <c r="AM50" s="87" t="str">
        <f t="shared" si="6"/>
        <v/>
      </c>
      <c r="AN50" s="87" t="str">
        <f t="shared" si="6"/>
        <v>ok</v>
      </c>
      <c r="AO50" s="87" t="str">
        <f t="shared" si="6"/>
        <v>ok</v>
      </c>
      <c r="AP50" s="88" t="str">
        <f t="shared" si="6"/>
        <v>ok</v>
      </c>
    </row>
    <row r="51" spans="1:42" ht="51" customHeight="1" thickBot="1">
      <c r="A51" s="72">
        <v>18</v>
      </c>
      <c r="B51" s="110" t="str">
        <f>[1]Componentes!B50</f>
        <v>IV.3</v>
      </c>
      <c r="C51" s="111" t="str">
        <f>[1]Componentes!C50</f>
        <v>Conhecimento dos Instrumentos</v>
      </c>
      <c r="D51" s="111" t="str">
        <f>[1]Componentes!D50</f>
        <v>Manutençao da base de conhecimento atualizada, considerando o status da implementação e ao menos os conteúdos afetos aos intrumentos de gestão sob governabilidade do Comitê (Plano, Enquadramento, Cobrança)</v>
      </c>
      <c r="E51" s="113" t="str">
        <f>[1]Componentes!F50</f>
        <v>Comitê</v>
      </c>
      <c r="F51" s="76" t="str">
        <f>IF([1]Componentes!G50&lt;&gt;"",[1]Componentes!G50,"")</f>
        <v/>
      </c>
      <c r="G51" s="76" t="str">
        <f>IF([1]Componentes!H50&lt;&gt;"",[1]Componentes!H50,"")</f>
        <v/>
      </c>
      <c r="H51" s="76" t="str">
        <f>IF([1]Componentes!I50&lt;&gt;"",[1]Componentes!I50,"")</f>
        <v>O</v>
      </c>
      <c r="I51" s="76" t="str">
        <f>IF([1]Componentes!J50&lt;&gt;"",[1]Componentes!J50,"")</f>
        <v>O</v>
      </c>
      <c r="J51" s="76" t="str">
        <f>IF(AND($E$8&gt;2,[1]Componentes!K50&lt;&gt;""),[1]Componentes!K50,"")</f>
        <v>O</v>
      </c>
      <c r="K51" s="112"/>
      <c r="L51" s="78" t="str">
        <f>IF([1]Componentes!L50="","",IF($E$8&gt;=VALUE(RIGHT([1]Componentes!L50,1)),"X",""))</f>
        <v/>
      </c>
      <c r="M51" s="78" t="str">
        <f>IF([1]Componentes!M50="","",IF($E$8&gt;=VALUE(RIGHT([1]Componentes!M50,1)),"X",""))</f>
        <v>X</v>
      </c>
      <c r="N51" s="78" t="str">
        <f>IF([1]Componentes!N50="","",IF($E$8&gt;=VALUE(RIGHT([1]Componentes!N50,1)),"X",""))</f>
        <v>X</v>
      </c>
      <c r="O51" s="78" t="str">
        <f>IF([1]Componentes!O50="","",IF($E$8&gt;=VALUE(RIGHT([1]Componentes!O50,1)),"X",""))</f>
        <v>X</v>
      </c>
      <c r="P51" s="78" t="str">
        <f>IF([1]Componentes!P50="","",IF($E$8&gt;=VALUE(RIGHT([1]Componentes!P50,1)),"X",""))</f>
        <v>X</v>
      </c>
      <c r="Q51" s="78" t="str">
        <f>IF([1]Componentes!Q50="","",IF($E$8&gt;=VALUE(RIGHT([1]Componentes!Q50,1)),"X",""))</f>
        <v>X</v>
      </c>
      <c r="R51" s="112"/>
      <c r="S51" s="79" t="s">
        <v>19</v>
      </c>
      <c r="T51" s="78"/>
      <c r="U51" s="78"/>
      <c r="V51" s="78"/>
      <c r="W51" s="78"/>
      <c r="X51" s="78"/>
      <c r="Z51" s="92" t="str">
        <f>[1]Componentes!R50</f>
        <v>obrigatória / aferida em todos os ciclos (a partir do Ano 2, para Comitê de condiçao inicial "N1" ou "N2"</v>
      </c>
      <c r="AL51" s="108" t="str">
        <f t="shared" si="6"/>
        <v/>
      </c>
      <c r="AM51" s="94" t="str">
        <f t="shared" si="6"/>
        <v/>
      </c>
      <c r="AN51" s="94" t="str">
        <f t="shared" si="6"/>
        <v>ok</v>
      </c>
      <c r="AO51" s="94" t="str">
        <f t="shared" si="6"/>
        <v>ok</v>
      </c>
      <c r="AP51" s="95" t="str">
        <f t="shared" si="6"/>
        <v>ok</v>
      </c>
    </row>
    <row r="52" spans="1:42" s="114" customFormat="1" ht="9.9499999999999993" customHeight="1">
      <c r="A52" s="96"/>
      <c r="L52" s="115"/>
      <c r="M52" s="115"/>
      <c r="N52" s="115"/>
      <c r="O52" s="115"/>
      <c r="P52" s="115"/>
      <c r="Q52" s="115"/>
      <c r="S52" s="116"/>
      <c r="T52" s="116"/>
      <c r="U52" s="116"/>
      <c r="V52" s="116"/>
      <c r="W52" s="116"/>
      <c r="X52" s="116"/>
      <c r="Z52" s="109"/>
      <c r="AL52" s="6"/>
      <c r="AM52" s="5"/>
      <c r="AN52" s="5"/>
      <c r="AO52" s="5"/>
      <c r="AP52" s="5"/>
    </row>
    <row r="53" spans="1:42" s="114" customFormat="1" ht="9.9499999999999993" customHeight="1">
      <c r="A53" s="96"/>
      <c r="L53" s="115"/>
      <c r="M53" s="115"/>
      <c r="N53" s="115"/>
      <c r="O53" s="115"/>
      <c r="P53" s="115"/>
      <c r="Q53" s="115"/>
      <c r="S53" s="116"/>
      <c r="T53" s="116"/>
      <c r="U53" s="116"/>
      <c r="V53" s="116"/>
      <c r="W53" s="116"/>
      <c r="X53" s="116"/>
      <c r="Z53" s="99"/>
      <c r="AL53" s="6"/>
      <c r="AM53" s="5"/>
      <c r="AN53" s="5"/>
      <c r="AO53" s="5"/>
      <c r="AP53" s="5"/>
    </row>
    <row r="54" spans="1:42" s="114" customFormat="1" ht="9.9499999999999993" customHeight="1">
      <c r="A54" s="96"/>
      <c r="L54" s="115"/>
      <c r="M54" s="115"/>
      <c r="N54" s="115"/>
      <c r="O54" s="115"/>
      <c r="P54" s="115"/>
      <c r="Q54" s="115"/>
      <c r="S54" s="116"/>
      <c r="T54" s="116"/>
      <c r="U54" s="116"/>
      <c r="V54" s="116"/>
      <c r="W54" s="116"/>
      <c r="X54" s="116"/>
      <c r="Z54" s="99"/>
      <c r="AL54" s="6"/>
      <c r="AM54" s="5"/>
      <c r="AN54" s="5"/>
      <c r="AO54" s="5"/>
      <c r="AP54" s="5"/>
    </row>
    <row r="55" spans="1:42" s="114" customFormat="1" ht="9.9499999999999993" customHeight="1">
      <c r="A55" s="96"/>
      <c r="L55" s="115"/>
      <c r="M55" s="115"/>
      <c r="N55" s="115"/>
      <c r="O55" s="115"/>
      <c r="P55" s="115"/>
      <c r="Q55" s="115"/>
      <c r="S55" s="116"/>
      <c r="T55" s="116"/>
      <c r="U55" s="116"/>
      <c r="V55" s="116"/>
      <c r="W55" s="116"/>
      <c r="X55" s="116"/>
      <c r="Z55" s="99"/>
      <c r="AL55" s="6"/>
      <c r="AM55" s="5"/>
      <c r="AN55" s="5"/>
      <c r="AO55" s="5"/>
      <c r="AP55" s="5"/>
    </row>
    <row r="56" spans="1:42" s="114" customFormat="1" ht="12" customHeight="1" thickBot="1">
      <c r="A56" s="96"/>
      <c r="E56" s="101" t="s">
        <v>10</v>
      </c>
      <c r="L56" s="115"/>
      <c r="M56" s="115"/>
      <c r="N56" s="115"/>
      <c r="O56" s="115"/>
      <c r="P56" s="115"/>
      <c r="Q56" s="115"/>
      <c r="S56" s="116"/>
      <c r="T56" s="116"/>
      <c r="U56" s="116"/>
      <c r="V56" s="116"/>
      <c r="W56" s="116"/>
      <c r="X56" s="116"/>
      <c r="Z56" s="99"/>
      <c r="AL56" s="6"/>
      <c r="AM56" s="5"/>
      <c r="AN56" s="5"/>
      <c r="AO56" s="5"/>
      <c r="AP56" s="5"/>
    </row>
    <row r="57" spans="1:42" ht="35.25" customHeight="1">
      <c r="A57" s="72"/>
      <c r="B57" s="49" t="str">
        <f>CONCATENATE("COMPONENTE V: ",[1]Componentes!C51)</f>
        <v>COMPONENTE V: Instrumentos</v>
      </c>
      <c r="C57" s="49"/>
      <c r="D57" s="49"/>
      <c r="E57" s="50">
        <f>[1]PesosInd!D36</f>
        <v>25</v>
      </c>
      <c r="F57" s="51" t="str">
        <f>$F$11</f>
        <v>Metas requeridas conforme Nível de Implementação</v>
      </c>
      <c r="G57" s="51"/>
      <c r="H57" s="51"/>
      <c r="I57" s="51"/>
      <c r="J57" s="51"/>
      <c r="K57" s="52"/>
      <c r="L57" s="53" t="str">
        <f>L$11</f>
        <v>PACTUAÇÃO: Metas a serem VERIFICADAS (alcançadas ou mantidas) em cada Ciclo</v>
      </c>
      <c r="M57" s="54"/>
      <c r="N57" s="54"/>
      <c r="O57" s="54"/>
      <c r="P57" s="54"/>
      <c r="Q57" s="55"/>
      <c r="R57" s="52"/>
      <c r="S57" s="56" t="str">
        <f>S$11</f>
        <v>Condição INICIAL do CBH</v>
      </c>
      <c r="T57" s="57" t="str">
        <f>T$11</f>
        <v>CERTIFICAÇÃO pelo Conselho Estadual</v>
      </c>
      <c r="U57" s="58"/>
      <c r="V57" s="58"/>
      <c r="W57" s="58"/>
      <c r="X57" s="59"/>
      <c r="Z57" s="60" t="str">
        <f>Z11</f>
        <v>Condições de Exigibilidade e Critérios de Aferição</v>
      </c>
    </row>
    <row r="58" spans="1:42" ht="35.25" customHeight="1" thickBot="1">
      <c r="A58" s="72"/>
      <c r="B58" s="64" t="s">
        <v>15</v>
      </c>
      <c r="C58" s="64"/>
      <c r="D58" s="65" t="str">
        <f>D12</f>
        <v>Descrição da Meta</v>
      </c>
      <c r="E58" s="66" t="s">
        <v>17</v>
      </c>
      <c r="F58" s="66" t="str">
        <f>F12</f>
        <v>N1i</v>
      </c>
      <c r="G58" s="66" t="str">
        <f>G12</f>
        <v>N2i</v>
      </c>
      <c r="H58" s="66" t="str">
        <f>H12</f>
        <v>N3i</v>
      </c>
      <c r="I58" s="66" t="str">
        <f>I12</f>
        <v>N4i</v>
      </c>
      <c r="J58" s="66" t="str">
        <f>J12</f>
        <v>N5i</v>
      </c>
      <c r="K58" s="1"/>
      <c r="L58" s="67" t="str">
        <f t="shared" ref="L58:Q58" si="7">L$12</f>
        <v>Inicial</v>
      </c>
      <c r="M58" s="67">
        <f t="shared" si="7"/>
        <v>2019</v>
      </c>
      <c r="N58" s="67">
        <f t="shared" si="7"/>
        <v>2020</v>
      </c>
      <c r="O58" s="67">
        <f t="shared" si="7"/>
        <v>2021</v>
      </c>
      <c r="P58" s="67">
        <f t="shared" si="7"/>
        <v>2022</v>
      </c>
      <c r="Q58" s="67">
        <f t="shared" si="7"/>
        <v>2023</v>
      </c>
      <c r="R58" s="1"/>
      <c r="S58" s="68"/>
      <c r="T58" s="69">
        <f>T$12</f>
        <v>2019</v>
      </c>
      <c r="U58" s="69">
        <f>U$12</f>
        <v>2020</v>
      </c>
      <c r="V58" s="69">
        <f>V$12</f>
        <v>2021</v>
      </c>
      <c r="W58" s="69">
        <f>W$12</f>
        <v>2022</v>
      </c>
      <c r="X58" s="69">
        <f>X$12</f>
        <v>2023</v>
      </c>
      <c r="Z58" s="70"/>
    </row>
    <row r="59" spans="1:42" s="80" customFormat="1" ht="76.5">
      <c r="A59" s="72">
        <v>19</v>
      </c>
      <c r="B59" s="102" t="str">
        <f>[1]Componentes!B57</f>
        <v>V.1</v>
      </c>
      <c r="C59" s="89" t="str">
        <f>[1]Componentes!C57</f>
        <v>TDR para Plano e Enquadramento</v>
      </c>
      <c r="D59" s="89" t="str">
        <f>[1]Componentes!D57</f>
        <v>Aprovação de TDR para elaboração de Plano e/ou Enquadramento</v>
      </c>
      <c r="E59" s="103" t="str">
        <f>[1]Componentes!F57</f>
        <v>EE e/ou Comitê (informar)</v>
      </c>
      <c r="F59" s="76" t="str">
        <f>IF([1]Componentes!G57&lt;&gt;"",[1]Componentes!G57,"")</f>
        <v/>
      </c>
      <c r="G59" s="76" t="str">
        <f>IF([1]Componentes!H57&lt;&gt;"",[1]Componentes!H57,"")</f>
        <v/>
      </c>
      <c r="H59" s="76" t="str">
        <f>IF([1]Componentes!I57&lt;&gt;"",[1]Componentes!I57,"")</f>
        <v>O</v>
      </c>
      <c r="I59" s="76" t="str">
        <f>IF([1]Componentes!J57&lt;&gt;"",[1]Componentes!J57,"")</f>
        <v>O</v>
      </c>
      <c r="J59" s="76" t="str">
        <f>IF(AND($E$8&gt;2,[1]Componentes!K57&lt;&gt;""),[1]Componentes!K57,"")</f>
        <v>O</v>
      </c>
      <c r="K59" s="117"/>
      <c r="L59" s="118"/>
      <c r="M59" s="119" t="s">
        <v>21</v>
      </c>
      <c r="N59" s="119" t="s">
        <v>21</v>
      </c>
      <c r="O59" s="119" t="s">
        <v>21</v>
      </c>
      <c r="P59" s="119" t="s">
        <v>21</v>
      </c>
      <c r="Q59" s="119" t="s">
        <v>21</v>
      </c>
      <c r="R59" s="117"/>
      <c r="S59" s="79" t="s">
        <v>19</v>
      </c>
      <c r="T59" s="78"/>
      <c r="U59" s="78"/>
      <c r="V59" s="78"/>
      <c r="W59" s="78"/>
      <c r="X59" s="78"/>
      <c r="Z59" s="81" t="str">
        <f>[1]Componentes!R57</f>
        <v xml:space="preserve">obrigatória para comitês sem Plano vigente  / aferição NO ciclo negociado e subsequentes (Negociado até Ano 3, para Comitê com nível inicial "N1"; Até Ano 2, para os demais. Negociável em qualquer ciclo, para planos com vigencia por expirar no horizonte do Programa). (TDR ja elaborado deverá ser comprovado conforme IV.3). </v>
      </c>
      <c r="AL59" s="105" t="str">
        <f t="shared" ref="AL59:AP68" si="8">IF(AND($S59="",F59="O"),1,IF(F59="","","ok"))</f>
        <v/>
      </c>
      <c r="AM59" s="83" t="str">
        <f t="shared" si="8"/>
        <v/>
      </c>
      <c r="AN59" s="83" t="str">
        <f t="shared" si="8"/>
        <v>ok</v>
      </c>
      <c r="AO59" s="83" t="str">
        <f t="shared" si="8"/>
        <v>ok</v>
      </c>
      <c r="AP59" s="84" t="str">
        <f t="shared" si="8"/>
        <v>ok</v>
      </c>
    </row>
    <row r="60" spans="1:42" s="80" customFormat="1" ht="54.95" customHeight="1">
      <c r="A60" s="72">
        <v>20</v>
      </c>
      <c r="B60" s="102" t="str">
        <f>[1]Componentes!B58</f>
        <v>V.2</v>
      </c>
      <c r="C60" s="89" t="str">
        <f>[1]Componentes!C58</f>
        <v>Plano Aprovado</v>
      </c>
      <c r="D60" s="89" t="str">
        <f>[1]Componentes!D58</f>
        <v>Plano de Recursos Hídricos da bacia hidrográfica aprovado pelo Comitê, em conformidade com os normativos estaduais pertinentes</v>
      </c>
      <c r="E60" s="103" t="str">
        <f>[1]Componentes!F58</f>
        <v>EE e/ou Comitê (informar)</v>
      </c>
      <c r="F60" s="76" t="str">
        <f>IF([1]Componentes!G58&lt;&gt;"",[1]Componentes!G58,"")</f>
        <v/>
      </c>
      <c r="G60" s="76" t="str">
        <f>IF([1]Componentes!H58&lt;&gt;"",[1]Componentes!H58,"")</f>
        <v/>
      </c>
      <c r="H60" s="76" t="str">
        <f>IF([1]Componentes!I58&lt;&gt;"",[1]Componentes!I58,"")</f>
        <v/>
      </c>
      <c r="I60" s="76" t="str">
        <f>IF([1]Componentes!J58&lt;&gt;"",[1]Componentes!J58,"")</f>
        <v>O</v>
      </c>
      <c r="J60" s="76" t="str">
        <f>IF(AND($E$8&gt;2,[1]Componentes!K58&lt;&gt;""),[1]Componentes!K58,"")</f>
        <v>O</v>
      </c>
      <c r="K60" s="117"/>
      <c r="L60" s="118"/>
      <c r="M60" s="119" t="s">
        <v>21</v>
      </c>
      <c r="N60" s="119" t="s">
        <v>21</v>
      </c>
      <c r="O60" s="119" t="s">
        <v>21</v>
      </c>
      <c r="P60" s="119" t="s">
        <v>21</v>
      </c>
      <c r="Q60" s="119" t="s">
        <v>21</v>
      </c>
      <c r="R60" s="117"/>
      <c r="S60" s="79" t="s">
        <v>20</v>
      </c>
      <c r="T60" s="78"/>
      <c r="U60" s="78"/>
      <c r="V60" s="78"/>
      <c r="W60" s="78"/>
      <c r="X60" s="78"/>
      <c r="Z60" s="85" t="str">
        <f>[1]Componentes!R58</f>
        <v xml:space="preserve">obrigatória para Comitê sem Plano vigente / aferição NO ciclo negociado e subsequentes (Até Ano 5, para Comitê com inicio "N1"; Até Ano 4, para os demais. (Plano vigente deverá ser comprovado conforme IV.3). </v>
      </c>
      <c r="AL60" s="107" t="str">
        <f t="shared" si="8"/>
        <v/>
      </c>
      <c r="AM60" s="87" t="str">
        <f t="shared" si="8"/>
        <v/>
      </c>
      <c r="AN60" s="87" t="str">
        <f t="shared" si="8"/>
        <v/>
      </c>
      <c r="AO60" s="87" t="str">
        <f t="shared" si="8"/>
        <v>ok</v>
      </c>
      <c r="AP60" s="88" t="str">
        <f t="shared" si="8"/>
        <v>ok</v>
      </c>
    </row>
    <row r="61" spans="1:42" s="80" customFormat="1" ht="63.75">
      <c r="A61" s="72">
        <v>21</v>
      </c>
      <c r="B61" s="102" t="str">
        <f>[1]Componentes!B59</f>
        <v>V.3</v>
      </c>
      <c r="C61" s="89" t="str">
        <f>[1]Componentes!C59</f>
        <v>Enquadramento Aprovado</v>
      </c>
      <c r="D61" s="89" t="str">
        <f>[1]Componentes!D59</f>
        <v>Proposta de Enquadramento dos corpos d'água aprovada pelo Comitê, incluindo plano de efetivação, em conformidade com os normativos estaduais pertinentes.</v>
      </c>
      <c r="E61" s="103" t="str">
        <f>[1]Componentes!F59</f>
        <v>EE e/ou Comitê (informar)</v>
      </c>
      <c r="F61" s="76" t="str">
        <f>IF([1]Componentes!G59&lt;&gt;"",[1]Componentes!G59,"")</f>
        <v/>
      </c>
      <c r="G61" s="76" t="str">
        <f>IF([1]Componentes!H59&lt;&gt;"",[1]Componentes!H59,"")</f>
        <v/>
      </c>
      <c r="H61" s="76" t="str">
        <f>IF([1]Componentes!I59&lt;&gt;"",[1]Componentes!I59,"")</f>
        <v/>
      </c>
      <c r="I61" s="76" t="str">
        <f>IF([1]Componentes!J59&lt;&gt;"",[1]Componentes!J59,"")</f>
        <v/>
      </c>
      <c r="J61" s="76" t="str">
        <f>IF(AND($E$8&gt;2,[1]Componentes!K59&lt;&gt;""),[1]Componentes!K59,"")</f>
        <v>O</v>
      </c>
      <c r="K61" s="117"/>
      <c r="L61" s="118"/>
      <c r="M61" s="119" t="s">
        <v>21</v>
      </c>
      <c r="N61" s="119" t="s">
        <v>21</v>
      </c>
      <c r="O61" s="119" t="s">
        <v>21</v>
      </c>
      <c r="P61" s="119" t="s">
        <v>21</v>
      </c>
      <c r="Q61" s="119" t="s">
        <v>21</v>
      </c>
      <c r="R61" s="117"/>
      <c r="S61" s="79" t="s">
        <v>20</v>
      </c>
      <c r="T61" s="78"/>
      <c r="U61" s="78"/>
      <c r="V61" s="78"/>
      <c r="W61" s="78"/>
      <c r="X61" s="78"/>
      <c r="Z61" s="85" t="str">
        <f>[1]Componentes!R59</f>
        <v xml:space="preserve">obrigatória para Comitê com Nivel Inicial a partir de "N3", em bacia compartilhada, sem Enquadramento vigente / aferição NO ciclo negociado e subsequentes. (Enquadramento vigente deverá ser comprovado conforme IV.3). </v>
      </c>
      <c r="AL61" s="107" t="str">
        <f t="shared" si="8"/>
        <v/>
      </c>
      <c r="AM61" s="87" t="str">
        <f t="shared" si="8"/>
        <v/>
      </c>
      <c r="AN61" s="87" t="str">
        <f t="shared" si="8"/>
        <v/>
      </c>
      <c r="AO61" s="87" t="str">
        <f t="shared" si="8"/>
        <v/>
      </c>
      <c r="AP61" s="88" t="str">
        <f t="shared" si="8"/>
        <v>ok</v>
      </c>
    </row>
    <row r="62" spans="1:42" s="80" customFormat="1" ht="63.75">
      <c r="A62" s="72">
        <v>22</v>
      </c>
      <c r="B62" s="102" t="str">
        <f>[1]Componentes!B60</f>
        <v>V.4</v>
      </c>
      <c r="C62" s="89" t="str">
        <f>[1]Componentes!C60</f>
        <v>Estudos para implementação de Cobrança</v>
      </c>
      <c r="D62" s="89" t="str">
        <f>[1]Componentes!D60</f>
        <v>Elaboração de estudos para implementação da cobrança na bacia hidrográfica, em conformidade com os normativos estaduais pertinentes.</v>
      </c>
      <c r="E62" s="103" t="str">
        <f>[1]Componentes!F60</f>
        <v>EE e/ou Comitê (informar)</v>
      </c>
      <c r="F62" s="76" t="str">
        <f>IF([1]Componentes!G60&lt;&gt;"",[1]Componentes!G60,"")</f>
        <v/>
      </c>
      <c r="G62" s="76" t="str">
        <f>IF([1]Componentes!H60&lt;&gt;"",[1]Componentes!H60,"")</f>
        <v/>
      </c>
      <c r="H62" s="76" t="str">
        <f>IF([1]Componentes!I60&lt;&gt;"",[1]Componentes!I60,"")</f>
        <v/>
      </c>
      <c r="I62" s="76" t="str">
        <f>IF([1]Componentes!J60&lt;&gt;"",[1]Componentes!J60,"")</f>
        <v>O</v>
      </c>
      <c r="J62" s="76" t="str">
        <f>IF(AND($E$8&gt;2,[1]Componentes!K60&lt;&gt;""),[1]Componentes!K60,"")</f>
        <v>O</v>
      </c>
      <c r="K62" s="117"/>
      <c r="L62" s="118"/>
      <c r="M62" s="119"/>
      <c r="N62" s="119" t="s">
        <v>21</v>
      </c>
      <c r="O62" s="119" t="s">
        <v>21</v>
      </c>
      <c r="P62" s="119" t="s">
        <v>21</v>
      </c>
      <c r="Q62" s="119" t="s">
        <v>21</v>
      </c>
      <c r="R62" s="117"/>
      <c r="S62" s="79" t="s">
        <v>20</v>
      </c>
      <c r="T62" s="78"/>
      <c r="U62" s="78"/>
      <c r="V62" s="78"/>
      <c r="W62" s="78"/>
      <c r="X62" s="78"/>
      <c r="Z62" s="85" t="str">
        <f>[1]Componentes!R60</f>
        <v xml:space="preserve">obrigatória para comitês com Nivel Inicial a partir de "N3", em bacia compartilhada, sem cobrança implementada / aferição NO ciclo negociado (até Ano 4) e subsequentes. (Estudos de Cobrança já realizados deverão ser comprovados conforme IV.3). </v>
      </c>
      <c r="AL62" s="107" t="str">
        <f t="shared" si="8"/>
        <v/>
      </c>
      <c r="AM62" s="87" t="str">
        <f t="shared" si="8"/>
        <v/>
      </c>
      <c r="AN62" s="87" t="str">
        <f t="shared" si="8"/>
        <v/>
      </c>
      <c r="AO62" s="87" t="str">
        <f t="shared" si="8"/>
        <v>ok</v>
      </c>
      <c r="AP62" s="88" t="str">
        <f t="shared" si="8"/>
        <v>ok</v>
      </c>
    </row>
    <row r="63" spans="1:42" s="80" customFormat="1" ht="42" customHeight="1">
      <c r="A63" s="120">
        <v>23</v>
      </c>
      <c r="B63" s="102" t="str">
        <f>[1]Componentes!B61</f>
        <v>V.5</v>
      </c>
      <c r="C63" s="89" t="str">
        <f>[1]Componentes!C61</f>
        <v>Aprovação de Cobrança</v>
      </c>
      <c r="D63" s="89" t="str">
        <f>[1]Componentes!D61</f>
        <v>Cobrança aprovada na bacia hidrográfica, em conformidade com os normativos estaduais pertinentes.</v>
      </c>
      <c r="E63" s="103" t="str">
        <f>[1]Componentes!F61</f>
        <v>EE e/ou Comitê (informar)</v>
      </c>
      <c r="F63" s="76" t="str">
        <f>IF([1]Componentes!G61&lt;&gt;"",[1]Componentes!G61,"")</f>
        <v/>
      </c>
      <c r="G63" s="76" t="str">
        <f>IF([1]Componentes!H61&lt;&gt;"",[1]Componentes!H61,"")</f>
        <v/>
      </c>
      <c r="H63" s="76" t="str">
        <f>IF([1]Componentes!I61&lt;&gt;"",[1]Componentes!I61,"")</f>
        <v/>
      </c>
      <c r="I63" s="76" t="str">
        <f>IF([1]Componentes!J61&lt;&gt;"",[1]Componentes!J61,"")</f>
        <v/>
      </c>
      <c r="J63" s="76" t="str">
        <f>IF(AND($E$8&gt;2,[1]Componentes!K61&lt;&gt;""),[1]Componentes!K61,"")</f>
        <v>O</v>
      </c>
      <c r="K63" s="117"/>
      <c r="L63" s="121"/>
      <c r="M63" s="119"/>
      <c r="N63" s="119"/>
      <c r="O63" s="119" t="s">
        <v>21</v>
      </c>
      <c r="P63" s="119" t="s">
        <v>21</v>
      </c>
      <c r="Q63" s="119" t="s">
        <v>21</v>
      </c>
      <c r="R63" s="117"/>
      <c r="S63" s="79" t="s">
        <v>20</v>
      </c>
      <c r="T63" s="78"/>
      <c r="U63" s="78"/>
      <c r="V63" s="78"/>
      <c r="W63" s="78"/>
      <c r="X63" s="78"/>
      <c r="Z63" s="85" t="str">
        <f>[1]Componentes!R61</f>
        <v xml:space="preserve">obrigatória para comitês com Nivel Inicial a partir de "N3", em bacia compartilhada, sem cobrança implementada / aferição NO ciclo negociado e subsequentes. (Cobrança implementada deverá ser comprovada conforme IV.3). </v>
      </c>
      <c r="AL63" s="107" t="str">
        <f t="shared" si="8"/>
        <v/>
      </c>
      <c r="AM63" s="87" t="str">
        <f t="shared" si="8"/>
        <v/>
      </c>
      <c r="AN63" s="87" t="str">
        <f t="shared" si="8"/>
        <v/>
      </c>
      <c r="AO63" s="87" t="str">
        <f t="shared" si="8"/>
        <v/>
      </c>
      <c r="AP63" s="88" t="str">
        <f t="shared" si="8"/>
        <v>ok</v>
      </c>
    </row>
    <row r="64" spans="1:42" s="80" customFormat="1" ht="51">
      <c r="A64" s="120">
        <v>24</v>
      </c>
      <c r="B64" s="102" t="str">
        <f>[1]Componentes!B62</f>
        <v>V.6</v>
      </c>
      <c r="C64" s="89" t="str">
        <f>[1]Componentes!C62</f>
        <v>Revisão do Plano</v>
      </c>
      <c r="D64" s="89" t="str">
        <f>[1]Componentes!D62</f>
        <v xml:space="preserve">Revisão de Plano elaborada e aprovada pelo Comitê, em conformidade com os normativos estaduais pertinentes. </v>
      </c>
      <c r="E64" s="103" t="str">
        <f>[1]Componentes!F62</f>
        <v>EE e/ou Comitê (informar)</v>
      </c>
      <c r="F64" s="76" t="str">
        <f>IF([1]Componentes!G62&lt;&gt;"",[1]Componentes!G62,"")</f>
        <v/>
      </c>
      <c r="G64" s="76" t="str">
        <f>IF([1]Componentes!H62&lt;&gt;"",[1]Componentes!H62,"")</f>
        <v/>
      </c>
      <c r="H64" s="76" t="str">
        <f>IF([1]Componentes!I62&lt;&gt;"",[1]Componentes!I62,"")</f>
        <v/>
      </c>
      <c r="I64" s="76" t="str">
        <f>IF([1]Componentes!J62&lt;&gt;"",[1]Componentes!J62,"")</f>
        <v/>
      </c>
      <c r="J64" s="76" t="str">
        <f>IF(AND($E$8&gt;2,[1]Componentes!K62&lt;&gt;""),[1]Componentes!K62,"")</f>
        <v/>
      </c>
      <c r="K64" s="117"/>
      <c r="L64" s="121"/>
      <c r="M64" s="119"/>
      <c r="N64" s="119"/>
      <c r="O64" s="119"/>
      <c r="P64" s="119"/>
      <c r="Q64" s="119"/>
      <c r="R64" s="117"/>
      <c r="S64" s="79" t="s">
        <v>20</v>
      </c>
      <c r="T64" s="78"/>
      <c r="U64" s="78"/>
      <c r="V64" s="78"/>
      <c r="W64" s="78"/>
      <c r="X64" s="78"/>
      <c r="Z64" s="85" t="str">
        <f>[1]Componentes!R62</f>
        <v>não obrigatória, exceto em caso de Plano com vigencia por expirar na horizonte do Programa, ou Plano requerendo adequaçao / pode ser adotada em susbstituiçao à V.2 / aferição NO ciclo negociado</v>
      </c>
      <c r="AL64" s="107" t="str">
        <f t="shared" si="8"/>
        <v/>
      </c>
      <c r="AM64" s="87" t="str">
        <f t="shared" si="8"/>
        <v/>
      </c>
      <c r="AN64" s="87" t="str">
        <f t="shared" si="8"/>
        <v/>
      </c>
      <c r="AO64" s="87" t="str">
        <f t="shared" si="8"/>
        <v/>
      </c>
      <c r="AP64" s="88" t="str">
        <f t="shared" si="8"/>
        <v/>
      </c>
    </row>
    <row r="65" spans="1:42" s="80" customFormat="1" ht="51">
      <c r="A65" s="120">
        <v>25</v>
      </c>
      <c r="B65" s="102" t="str">
        <f>[1]Componentes!B63</f>
        <v>V.7</v>
      </c>
      <c r="C65" s="89" t="str">
        <f>[1]Componentes!C63</f>
        <v>Revisão do Enquadramento</v>
      </c>
      <c r="D65" s="89" t="str">
        <f>[1]Componentes!D63</f>
        <v>Revisão de Proposta de Enquadramento dos corpos d'água elaborada e aprovada pelo Comitê, incluindo plano de efetivação, em conformidade com os normativos estaduais pertinentes.</v>
      </c>
      <c r="E65" s="103" t="str">
        <f>[1]Componentes!F63</f>
        <v>EE e/ou Comitê (informar)</v>
      </c>
      <c r="F65" s="76" t="str">
        <f>IF([1]Componentes!G63&lt;&gt;"",[1]Componentes!G63,"")</f>
        <v/>
      </c>
      <c r="G65" s="76" t="str">
        <f>IF([1]Componentes!H63&lt;&gt;"",[1]Componentes!H63,"")</f>
        <v/>
      </c>
      <c r="H65" s="76" t="str">
        <f>IF([1]Componentes!I63&lt;&gt;"",[1]Componentes!I63,"")</f>
        <v/>
      </c>
      <c r="I65" s="76" t="str">
        <f>IF([1]Componentes!J63&lt;&gt;"",[1]Componentes!J63,"")</f>
        <v/>
      </c>
      <c r="J65" s="76" t="str">
        <f>IF(AND($E$8&gt;2,[1]Componentes!K63&lt;&gt;""),[1]Componentes!K63,"")</f>
        <v/>
      </c>
      <c r="K65" s="117"/>
      <c r="L65" s="121"/>
      <c r="M65" s="119"/>
      <c r="N65" s="119"/>
      <c r="O65" s="119"/>
      <c r="P65" s="119"/>
      <c r="Q65" s="119"/>
      <c r="R65" s="117"/>
      <c r="S65" s="79" t="s">
        <v>20</v>
      </c>
      <c r="T65" s="78"/>
      <c r="U65" s="78"/>
      <c r="V65" s="78"/>
      <c r="W65" s="78"/>
      <c r="X65" s="78"/>
      <c r="Z65" s="85" t="str">
        <f>[1]Componentes!R63</f>
        <v>não obrigatória, exceto em caso de Enquadramento com vigencia por expirar na horizonte do Programa, ou requerendo adequaçao / pode ser adotada em susbstituiçao à V.3 / aferição NO ciclo negociado</v>
      </c>
      <c r="AL65" s="107" t="str">
        <f t="shared" si="8"/>
        <v/>
      </c>
      <c r="AM65" s="87" t="str">
        <f t="shared" si="8"/>
        <v/>
      </c>
      <c r="AN65" s="87" t="str">
        <f t="shared" si="8"/>
        <v/>
      </c>
      <c r="AO65" s="87" t="str">
        <f t="shared" si="8"/>
        <v/>
      </c>
      <c r="AP65" s="88" t="str">
        <f t="shared" si="8"/>
        <v/>
      </c>
    </row>
    <row r="66" spans="1:42" s="80" customFormat="1" ht="42" customHeight="1">
      <c r="A66" s="120">
        <v>26</v>
      </c>
      <c r="B66" s="102" t="str">
        <f>[1]Componentes!B64</f>
        <v>V.8</v>
      </c>
      <c r="C66" s="89" t="str">
        <f>[1]Componentes!C64</f>
        <v>Revisão da Cobrança</v>
      </c>
      <c r="D66" s="89" t="str">
        <f>[1]Componentes!D64</f>
        <v>Revisão de mecanismos e/ou valores de cobrança aprovada pelo Comitê, em conformidade com os normativos estaduais pertinentes.</v>
      </c>
      <c r="E66" s="103" t="str">
        <f>[1]Componentes!F64</f>
        <v>EE e/ou Comitê (informar)</v>
      </c>
      <c r="F66" s="76" t="str">
        <f>IF([1]Componentes!G64&lt;&gt;"",[1]Componentes!G64,"")</f>
        <v/>
      </c>
      <c r="G66" s="76" t="str">
        <f>IF([1]Componentes!H64&lt;&gt;"",[1]Componentes!H64,"")</f>
        <v/>
      </c>
      <c r="H66" s="76" t="str">
        <f>IF([1]Componentes!I64&lt;&gt;"",[1]Componentes!I64,"")</f>
        <v/>
      </c>
      <c r="I66" s="76" t="str">
        <f>IF([1]Componentes!J64&lt;&gt;"",[1]Componentes!J64,"")</f>
        <v/>
      </c>
      <c r="J66" s="76" t="str">
        <f>IF(AND($E$8&gt;2,[1]Componentes!K64&lt;&gt;""),[1]Componentes!K64,"")</f>
        <v/>
      </c>
      <c r="K66" s="117"/>
      <c r="L66" s="121"/>
      <c r="M66" s="119"/>
      <c r="N66" s="119"/>
      <c r="O66" s="119"/>
      <c r="P66" s="119"/>
      <c r="Q66" s="119"/>
      <c r="R66" s="117"/>
      <c r="S66" s="79" t="s">
        <v>20</v>
      </c>
      <c r="T66" s="78"/>
      <c r="U66" s="78"/>
      <c r="V66" s="78"/>
      <c r="W66" s="78"/>
      <c r="X66" s="78"/>
      <c r="Z66" s="85" t="str">
        <f>[1]Componentes!R64</f>
        <v>não obrigatória / pode ser adotada em susbstituiçao à V.4 e/ou V.5 / aferição NO ciclo negociado</v>
      </c>
      <c r="AL66" s="107" t="str">
        <f t="shared" si="8"/>
        <v/>
      </c>
      <c r="AM66" s="87" t="str">
        <f t="shared" si="8"/>
        <v/>
      </c>
      <c r="AN66" s="87" t="str">
        <f t="shared" si="8"/>
        <v/>
      </c>
      <c r="AO66" s="87" t="str">
        <f t="shared" si="8"/>
        <v/>
      </c>
      <c r="AP66" s="88" t="str">
        <f t="shared" si="8"/>
        <v/>
      </c>
    </row>
    <row r="67" spans="1:42" s="80" customFormat="1" ht="140.1" customHeight="1">
      <c r="A67" s="72">
        <v>27</v>
      </c>
      <c r="B67" s="102" t="str">
        <f>[1]Componentes!B65</f>
        <v>V.9</v>
      </c>
      <c r="C67" s="89" t="s">
        <v>22</v>
      </c>
      <c r="D67" s="122" t="s">
        <v>23</v>
      </c>
      <c r="E67" s="103" t="str">
        <f>[1]Componentes!F65</f>
        <v>EE e/ou Comitê (informar)</v>
      </c>
      <c r="F67" s="76" t="str">
        <f>IF([1]Componentes!G65&lt;&gt;"",[1]Componentes!G65,"")</f>
        <v/>
      </c>
      <c r="G67" s="76" t="str">
        <f>IF([1]Componentes!H65&lt;&gt;"",[1]Componentes!H65,"")</f>
        <v/>
      </c>
      <c r="H67" s="76" t="str">
        <f>IF([1]Componentes!I65&lt;&gt;"",[1]Componentes!I65,"")</f>
        <v/>
      </c>
      <c r="I67" s="76" t="str">
        <f>IF(AND([1]Componentes!J65&lt;&gt;"",B2&lt;&gt;""),[1]Componentes!J65,"")</f>
        <v/>
      </c>
      <c r="J67" s="76" t="str">
        <f>IF(AND($E$8&gt;2,[1]Componentes!K65&lt;&gt;""),[1]Componentes!K65,"")</f>
        <v/>
      </c>
      <c r="K67" s="117"/>
      <c r="L67" s="118"/>
      <c r="M67" s="119" t="s">
        <v>21</v>
      </c>
      <c r="N67" s="119" t="s">
        <v>21</v>
      </c>
      <c r="O67" s="119" t="s">
        <v>21</v>
      </c>
      <c r="P67" s="119" t="s">
        <v>21</v>
      </c>
      <c r="Q67" s="119" t="s">
        <v>21</v>
      </c>
      <c r="R67" s="117"/>
      <c r="S67" s="79" t="s">
        <v>20</v>
      </c>
      <c r="T67" s="78"/>
      <c r="U67" s="78"/>
      <c r="V67" s="78"/>
      <c r="W67" s="78"/>
      <c r="X67" s="78"/>
      <c r="Z67" s="85" t="str">
        <f>[1]Componentes!R65</f>
        <v>não obrigatória / aferição nos ciclos que forem negociados</v>
      </c>
      <c r="AL67" s="107" t="str">
        <f t="shared" si="8"/>
        <v/>
      </c>
      <c r="AM67" s="87" t="str">
        <f t="shared" si="8"/>
        <v/>
      </c>
      <c r="AN67" s="87" t="str">
        <f t="shared" si="8"/>
        <v/>
      </c>
      <c r="AO67" s="87" t="str">
        <f t="shared" si="8"/>
        <v/>
      </c>
      <c r="AP67" s="88" t="str">
        <f t="shared" si="8"/>
        <v/>
      </c>
    </row>
    <row r="68" spans="1:42" s="124" customFormat="1" ht="140.1" customHeight="1" thickBot="1">
      <c r="A68" s="72">
        <v>28</v>
      </c>
      <c r="B68" s="102" t="str">
        <f>[1]Componentes!B66</f>
        <v>V.10</v>
      </c>
      <c r="C68" s="89" t="str">
        <f>[1]Componentes!C66</f>
        <v>Situação especial (Alocação Negociada, condição de entrega, etc)</v>
      </c>
      <c r="D68" s="122" t="str">
        <f>[1]Componentes!D66</f>
        <v>Ações definidas pelo Comitê, no âmbito de suas competências, que não tenham sido contempladas nos demais indicadores, e que possam ter o seu cumprimento aferido e certificado pelo Conselho Estadual. Ex.: ações de caráter político-institucional empreendida pelo Comitê em favor da implementação da gestão, articulação com outros comitês em bacias compartilhadas, educação ambiental com ênfase em recursos hídricos, alocação negociada, implementação de comissões de açudes, pactuação de condições de entrega em exutórios, prioridades de outorga, áreas sujeitas a restrição de uso, ação especial de mobilização, apoio à realização de campanhas, etc.  &lt;Descrever suscintamente caso concreto, indicando a forma que o cumprimento será aferido pelo Conselho Estadual&gt;</v>
      </c>
      <c r="E68" s="103" t="str">
        <f>[1]Componentes!F66</f>
        <v>EE e/ou Comitê (informar)</v>
      </c>
      <c r="F68" s="76" t="str">
        <f>IF([1]Componentes!G66&lt;&gt;"",[1]Componentes!G66,"")</f>
        <v/>
      </c>
      <c r="G68" s="76" t="str">
        <f>IF([1]Componentes!H66&lt;&gt;"",[1]Componentes!H66,"")</f>
        <v/>
      </c>
      <c r="H68" s="76" t="str">
        <f>IF([1]Componentes!I66&lt;&gt;"",[1]Componentes!I66,"")</f>
        <v/>
      </c>
      <c r="I68" s="76" t="str">
        <f>IF([1]Componentes!J66&lt;&gt;"",[1]Componentes!J66,"")</f>
        <v/>
      </c>
      <c r="J68" s="76" t="str">
        <f>IF(AND($E$8&gt;2,[1]Componentes!K66&lt;&gt;""),[1]Componentes!K66,"")</f>
        <v/>
      </c>
      <c r="K68" s="123"/>
      <c r="L68" s="118"/>
      <c r="M68" s="119"/>
      <c r="N68" s="119"/>
      <c r="O68" s="119"/>
      <c r="P68" s="119"/>
      <c r="Q68" s="119"/>
      <c r="R68" s="123"/>
      <c r="S68" s="79" t="s">
        <v>20</v>
      </c>
      <c r="T68" s="78"/>
      <c r="U68" s="78"/>
      <c r="V68" s="78"/>
      <c r="W68" s="78"/>
      <c r="X68" s="78"/>
      <c r="Z68" s="92" t="str">
        <f>[1]Componentes!R66</f>
        <v>não obrigatória / aferição nos ciclos que forem negociados</v>
      </c>
      <c r="AL68" s="108" t="str">
        <f t="shared" si="8"/>
        <v/>
      </c>
      <c r="AM68" s="94" t="str">
        <f t="shared" si="8"/>
        <v/>
      </c>
      <c r="AN68" s="94" t="str">
        <f t="shared" si="8"/>
        <v/>
      </c>
      <c r="AO68" s="94" t="str">
        <f t="shared" si="8"/>
        <v/>
      </c>
      <c r="AP68" s="95" t="str">
        <f t="shared" si="8"/>
        <v/>
      </c>
    </row>
    <row r="69" spans="1:42" s="114" customFormat="1" ht="9.9499999999999993" customHeight="1">
      <c r="A69" s="96"/>
      <c r="L69" s="115"/>
      <c r="M69" s="115"/>
      <c r="N69" s="115"/>
      <c r="O69" s="115"/>
      <c r="P69" s="115"/>
      <c r="Q69" s="115"/>
      <c r="S69" s="116"/>
      <c r="T69" s="116"/>
      <c r="U69" s="116"/>
      <c r="V69" s="116"/>
      <c r="W69" s="116"/>
      <c r="X69" s="116"/>
      <c r="Z69" s="109"/>
      <c r="AL69" s="6"/>
      <c r="AM69" s="5"/>
      <c r="AN69" s="5"/>
      <c r="AO69" s="5"/>
      <c r="AP69" s="5"/>
    </row>
    <row r="70" spans="1:42" s="114" customFormat="1" ht="9.9499999999999993" customHeight="1">
      <c r="A70" s="96"/>
      <c r="L70" s="115"/>
      <c r="M70" s="115"/>
      <c r="N70" s="115"/>
      <c r="O70" s="115"/>
      <c r="P70" s="115"/>
      <c r="Q70" s="115"/>
      <c r="S70" s="116"/>
      <c r="T70" s="116"/>
      <c r="U70" s="116"/>
      <c r="V70" s="116"/>
      <c r="W70" s="116"/>
      <c r="X70" s="116"/>
      <c r="Z70" s="99"/>
      <c r="AL70" s="6"/>
      <c r="AM70" s="5"/>
      <c r="AN70" s="5"/>
      <c r="AO70" s="5"/>
      <c r="AP70" s="5"/>
    </row>
    <row r="71" spans="1:42" s="114" customFormat="1" ht="9.9499999999999993" customHeight="1">
      <c r="A71" s="96"/>
      <c r="L71" s="115"/>
      <c r="M71" s="115"/>
      <c r="N71" s="115"/>
      <c r="O71" s="115"/>
      <c r="P71" s="115"/>
      <c r="Q71" s="115"/>
      <c r="S71" s="116"/>
      <c r="T71" s="116"/>
      <c r="U71" s="116"/>
      <c r="V71" s="116"/>
      <c r="W71" s="116"/>
      <c r="X71" s="116"/>
      <c r="Z71" s="99"/>
      <c r="AL71" s="6"/>
      <c r="AM71" s="5"/>
      <c r="AN71" s="5"/>
      <c r="AO71" s="5"/>
      <c r="AP71" s="5"/>
    </row>
    <row r="72" spans="1:42" s="114" customFormat="1" ht="9.9499999999999993" customHeight="1">
      <c r="A72" s="96"/>
      <c r="L72" s="115"/>
      <c r="M72" s="115"/>
      <c r="N72" s="115"/>
      <c r="O72" s="115"/>
      <c r="P72" s="115"/>
      <c r="Q72" s="115"/>
      <c r="S72" s="116"/>
      <c r="T72" s="116"/>
      <c r="U72" s="116"/>
      <c r="V72" s="116"/>
      <c r="W72" s="116"/>
      <c r="X72" s="116"/>
      <c r="Z72" s="99"/>
      <c r="AL72" s="6"/>
      <c r="AM72" s="5"/>
      <c r="AN72" s="5"/>
      <c r="AO72" s="5"/>
      <c r="AP72" s="5"/>
    </row>
    <row r="73" spans="1:42" s="114" customFormat="1" ht="12" customHeight="1" thickBot="1">
      <c r="A73" s="96"/>
      <c r="E73" s="101" t="s">
        <v>10</v>
      </c>
      <c r="L73" s="115"/>
      <c r="M73" s="115"/>
      <c r="N73" s="115"/>
      <c r="O73" s="115"/>
      <c r="P73" s="115"/>
      <c r="Q73" s="115"/>
      <c r="S73" s="116"/>
      <c r="T73" s="116"/>
      <c r="U73" s="116"/>
      <c r="V73" s="116"/>
      <c r="W73" s="116"/>
      <c r="X73" s="116"/>
      <c r="Z73" s="99"/>
      <c r="AL73" s="6"/>
      <c r="AM73" s="5"/>
      <c r="AN73" s="5"/>
      <c r="AO73" s="5"/>
      <c r="AP73" s="5"/>
    </row>
    <row r="74" spans="1:42" ht="35.25" customHeight="1">
      <c r="A74" s="72"/>
      <c r="B74" s="49" t="str">
        <f>CONCATENATE("COMPONENTE VI: ",[1]Componentes!C67)</f>
        <v>COMPONENTE VI: Acompanhamento e Avaliação</v>
      </c>
      <c r="C74" s="49"/>
      <c r="D74" s="49"/>
      <c r="E74" s="50">
        <f>[1]PesosInd!D48</f>
        <v>10</v>
      </c>
      <c r="F74" s="51" t="str">
        <f>$F$11</f>
        <v>Metas requeridas conforme Nível de Implementação</v>
      </c>
      <c r="G74" s="51"/>
      <c r="H74" s="51"/>
      <c r="I74" s="51"/>
      <c r="J74" s="51"/>
      <c r="K74" s="52"/>
      <c r="L74" s="53" t="str">
        <f>L$11</f>
        <v>PACTUAÇÃO: Metas a serem VERIFICADAS (alcançadas ou mantidas) em cada Ciclo</v>
      </c>
      <c r="M74" s="54"/>
      <c r="N74" s="54"/>
      <c r="O74" s="54"/>
      <c r="P74" s="54"/>
      <c r="Q74" s="55"/>
      <c r="R74" s="52"/>
      <c r="S74" s="56" t="str">
        <f>S$11</f>
        <v>Condição INICIAL do CBH</v>
      </c>
      <c r="T74" s="57" t="str">
        <f>T$11</f>
        <v>CERTIFICAÇÃO pelo Conselho Estadual</v>
      </c>
      <c r="U74" s="58"/>
      <c r="V74" s="58"/>
      <c r="W74" s="58"/>
      <c r="X74" s="59"/>
      <c r="Z74" s="60" t="str">
        <f>Z11</f>
        <v>Condições de Exigibilidade e Critérios de Aferição</v>
      </c>
    </row>
    <row r="75" spans="1:42" ht="35.25" customHeight="1" thickBot="1">
      <c r="A75" s="72"/>
      <c r="B75" s="64" t="s">
        <v>15</v>
      </c>
      <c r="C75" s="64"/>
      <c r="D75" s="65" t="str">
        <f>D12</f>
        <v>Descrição da Meta</v>
      </c>
      <c r="E75" s="66" t="s">
        <v>17</v>
      </c>
      <c r="F75" s="66" t="str">
        <f>F12</f>
        <v>N1i</v>
      </c>
      <c r="G75" s="66" t="str">
        <f>G12</f>
        <v>N2i</v>
      </c>
      <c r="H75" s="66" t="str">
        <f>H12</f>
        <v>N3i</v>
      </c>
      <c r="I75" s="66" t="str">
        <f>I12</f>
        <v>N4i</v>
      </c>
      <c r="J75" s="66" t="str">
        <f>J12</f>
        <v>N5i</v>
      </c>
      <c r="K75" s="1"/>
      <c r="L75" s="67" t="str">
        <f t="shared" ref="L75:Q75" si="9">L$12</f>
        <v>Inicial</v>
      </c>
      <c r="M75" s="67">
        <f t="shared" si="9"/>
        <v>2019</v>
      </c>
      <c r="N75" s="67">
        <f t="shared" si="9"/>
        <v>2020</v>
      </c>
      <c r="O75" s="67">
        <f t="shared" si="9"/>
        <v>2021</v>
      </c>
      <c r="P75" s="67">
        <f t="shared" si="9"/>
        <v>2022</v>
      </c>
      <c r="Q75" s="67">
        <f t="shared" si="9"/>
        <v>2023</v>
      </c>
      <c r="R75" s="1"/>
      <c r="S75" s="68"/>
      <c r="T75" s="69">
        <f>T$12</f>
        <v>2019</v>
      </c>
      <c r="U75" s="69">
        <f>U$12</f>
        <v>2020</v>
      </c>
      <c r="V75" s="69">
        <f>V$12</f>
        <v>2021</v>
      </c>
      <c r="W75" s="69">
        <f>W$12</f>
        <v>2022</v>
      </c>
      <c r="X75" s="69">
        <f>X$12</f>
        <v>2023</v>
      </c>
      <c r="Z75" s="70"/>
    </row>
    <row r="76" spans="1:42" s="80" customFormat="1" ht="50.25" customHeight="1">
      <c r="A76" s="72">
        <v>29</v>
      </c>
      <c r="B76" s="102" t="str">
        <f>[1]Componentes!B73</f>
        <v>VI.1</v>
      </c>
      <c r="C76" s="89" t="str">
        <f>[1]Componentes!C73</f>
        <v>Açoes conjuntas de Acompanhamento e Avaliação</v>
      </c>
      <c r="D76" s="89" t="str">
        <f>[1]Componentes!D73</f>
        <v>Atender às convocações ou solicitaçoes do Conselho Estadual, do Órgão / Entidade Estadual ou da ANA, indicando representantes para participar das atividades de acompanhamento e avaliação da implementação do PROCOMITÊS</v>
      </c>
      <c r="E76" s="75" t="str">
        <f>[1]Componentes!F73</f>
        <v>Comitê, CERH e EE</v>
      </c>
      <c r="F76" s="76" t="str">
        <f>IF([1]Componentes!G73&lt;&gt;"",[1]Componentes!G73,"")</f>
        <v/>
      </c>
      <c r="G76" s="76" t="str">
        <f>IF([1]Componentes!H73&lt;&gt;"",[1]Componentes!H73,"")</f>
        <v>O</v>
      </c>
      <c r="H76" s="76" t="str">
        <f>IF([1]Componentes!I73&lt;&gt;"",[1]Componentes!I73,"")</f>
        <v>O</v>
      </c>
      <c r="I76" s="76" t="str">
        <f>IF([1]Componentes!J73&lt;&gt;"",[1]Componentes!J73,"")</f>
        <v>O</v>
      </c>
      <c r="J76" s="76" t="str">
        <f>IF(AND($E$8&gt;2,[1]Componentes!K73&lt;&gt;""),[1]Componentes!K73,"")</f>
        <v>O</v>
      </c>
      <c r="K76" s="117"/>
      <c r="L76" s="78" t="str">
        <f>IF([1]Componentes!L73="","",IF($E$8&gt;=VALUE(RIGHT([1]Componentes!L73,1)),"X",""))</f>
        <v/>
      </c>
      <c r="M76" s="78" t="str">
        <f>IF([1]Componentes!M73="","",IF($E$8&gt;=VALUE(RIGHT([1]Componentes!M73,1)),"X",""))</f>
        <v>X</v>
      </c>
      <c r="N76" s="78" t="str">
        <f>IF([1]Componentes!N73="","",IF($E$8&gt;=VALUE(RIGHT([1]Componentes!N73,1)),"X",""))</f>
        <v>X</v>
      </c>
      <c r="O76" s="78" t="str">
        <f>IF([1]Componentes!O73="","",IF($E$8&gt;=VALUE(RIGHT([1]Componentes!O73,1)),"X",""))</f>
        <v>X</v>
      </c>
      <c r="P76" s="78" t="str">
        <f>IF([1]Componentes!P73="","",IF($E$8&gt;=VALUE(RIGHT([1]Componentes!P73,1)),"X",""))</f>
        <v>X</v>
      </c>
      <c r="Q76" s="78" t="str">
        <f>IF([1]Componentes!Q73="","",IF($E$8&gt;=VALUE(RIGHT([1]Componentes!Q73,1)),"X",""))</f>
        <v>X</v>
      </c>
      <c r="R76" s="117"/>
      <c r="S76" s="79" t="s">
        <v>20</v>
      </c>
      <c r="T76" s="78"/>
      <c r="U76" s="78"/>
      <c r="V76" s="78"/>
      <c r="W76" s="78"/>
      <c r="X76" s="78"/>
      <c r="Z76" s="81" t="str">
        <f>[1]Componentes!R73</f>
        <v>obrigatória / aferida em todos os ciclos</v>
      </c>
      <c r="AL76" s="105" t="str">
        <f t="shared" ref="AL76:AP80" si="10">IF(AND($S76="",F76="O"),1,IF(F76="","","ok"))</f>
        <v/>
      </c>
      <c r="AM76" s="83" t="str">
        <f t="shared" si="10"/>
        <v>ok</v>
      </c>
      <c r="AN76" s="83" t="str">
        <f t="shared" si="10"/>
        <v>ok</v>
      </c>
      <c r="AO76" s="83" t="str">
        <f t="shared" si="10"/>
        <v>ok</v>
      </c>
      <c r="AP76" s="84" t="str">
        <f t="shared" si="10"/>
        <v>ok</v>
      </c>
    </row>
    <row r="77" spans="1:42" s="80" customFormat="1" ht="50.25" customHeight="1">
      <c r="A77" s="72">
        <v>30</v>
      </c>
      <c r="B77" s="102" t="str">
        <f>[1]Componentes!B74</f>
        <v>VI.2</v>
      </c>
      <c r="C77" s="89" t="str">
        <f>[1]Componentes!C74</f>
        <v>Avaliação da efetividade do programa</v>
      </c>
      <c r="D77" s="89" t="str">
        <f>[1]Componentes!D74</f>
        <v>Responder questionário ou outro documento formulado pela ANA, ou ainda participar de atividade proposta pela ANA , como subsidio para avaliação da efetividade das ações do Programa</v>
      </c>
      <c r="E77" s="75" t="str">
        <f>[1]Componentes!F74</f>
        <v>Comitê, CERH e EE</v>
      </c>
      <c r="F77" s="76" t="str">
        <f>IF([1]Componentes!G74&lt;&gt;"",[1]Componentes!G74,"")</f>
        <v/>
      </c>
      <c r="G77" s="76" t="str">
        <f>IF([1]Componentes!H74&lt;&gt;"",[1]Componentes!H74,"")</f>
        <v>O</v>
      </c>
      <c r="H77" s="76" t="str">
        <f>IF([1]Componentes!I74&lt;&gt;"",[1]Componentes!I74,"")</f>
        <v>O</v>
      </c>
      <c r="I77" s="76" t="str">
        <f>IF([1]Componentes!J74&lt;&gt;"",[1]Componentes!J74,"")</f>
        <v>O</v>
      </c>
      <c r="J77" s="76" t="str">
        <f>IF(AND($E$8&gt;2,[1]Componentes!K74&lt;&gt;""),[1]Componentes!K74,"")</f>
        <v>O</v>
      </c>
      <c r="K77" s="117"/>
      <c r="L77" s="78" t="str">
        <f>IF([1]Componentes!L74="","",IF($E$8&gt;=VALUE(RIGHT([1]Componentes!L74,1)),"X",""))</f>
        <v/>
      </c>
      <c r="M77" s="78" t="str">
        <f>IF([1]Componentes!M74="","",IF($E$8&gt;=VALUE(RIGHT([1]Componentes!M74,1)),"X",""))</f>
        <v>X</v>
      </c>
      <c r="N77" s="78" t="str">
        <f>IF([1]Componentes!N74="","",IF($E$8&gt;=VALUE(RIGHT([1]Componentes!N74,1)),"X",""))</f>
        <v>X</v>
      </c>
      <c r="O77" s="78" t="str">
        <f>IF([1]Componentes!O74="","",IF($E$8&gt;=VALUE(RIGHT([1]Componentes!O74,1)),"X",""))</f>
        <v>X</v>
      </c>
      <c r="P77" s="78" t="str">
        <f>IF([1]Componentes!P74="","",IF($E$8&gt;=VALUE(RIGHT([1]Componentes!P74,1)),"X",""))</f>
        <v>X</v>
      </c>
      <c r="Q77" s="78" t="str">
        <f>IF([1]Componentes!Q74="","",IF($E$8&gt;=VALUE(RIGHT([1]Componentes!Q74,1)),"X",""))</f>
        <v>X</v>
      </c>
      <c r="R77" s="117"/>
      <c r="S77" s="79" t="s">
        <v>20</v>
      </c>
      <c r="T77" s="78"/>
      <c r="U77" s="78"/>
      <c r="V77" s="78"/>
      <c r="W77" s="78"/>
      <c r="X77" s="78"/>
      <c r="Z77" s="85" t="str">
        <f>[1]Componentes!R74</f>
        <v>obrigatória / aferida em todos os ciclos</v>
      </c>
      <c r="AL77" s="107" t="str">
        <f t="shared" si="10"/>
        <v/>
      </c>
      <c r="AM77" s="87" t="str">
        <f t="shared" si="10"/>
        <v>ok</v>
      </c>
      <c r="AN77" s="87" t="str">
        <f t="shared" si="10"/>
        <v>ok</v>
      </c>
      <c r="AO77" s="87" t="str">
        <f t="shared" si="10"/>
        <v>ok</v>
      </c>
      <c r="AP77" s="88" t="str">
        <f t="shared" si="10"/>
        <v>ok</v>
      </c>
    </row>
    <row r="78" spans="1:42" s="80" customFormat="1" ht="50.25" customHeight="1">
      <c r="A78" s="72">
        <v>31</v>
      </c>
      <c r="B78" s="102" t="str">
        <f>[1]Componentes!B75</f>
        <v>VI.3</v>
      </c>
      <c r="C78" s="89" t="str">
        <f>[1]Componentes!C75</f>
        <v>Autoavaliação do Comitê</v>
      </c>
      <c r="D78" s="89" t="str">
        <f>[1]Componentes!D75</f>
        <v>Responder questionário ou outro documento formulado pela ANA, ou ainda participar de atividade proposta pela ANA, como subsidio para avaliação da atuação do comite no âmbito do Sistema Estadual de Recursos Hídricos</v>
      </c>
      <c r="E78" s="75" t="str">
        <f>[1]Componentes!F75</f>
        <v>Comitê</v>
      </c>
      <c r="F78" s="76" t="str">
        <f>IF([1]Componentes!G75&lt;&gt;"",[1]Componentes!G75,"")</f>
        <v/>
      </c>
      <c r="G78" s="76" t="str">
        <f>IF([1]Componentes!H75&lt;&gt;"",[1]Componentes!H75,"")</f>
        <v>O</v>
      </c>
      <c r="H78" s="76" t="str">
        <f>IF([1]Componentes!I75&lt;&gt;"",[1]Componentes!I75,"")</f>
        <v>O</v>
      </c>
      <c r="I78" s="76" t="str">
        <f>IF([1]Componentes!J75&lt;&gt;"",[1]Componentes!J75,"")</f>
        <v>O</v>
      </c>
      <c r="J78" s="76" t="str">
        <f>IF(AND($E$8&gt;2,[1]Componentes!K75&lt;&gt;""),[1]Componentes!K75,"")</f>
        <v>O</v>
      </c>
      <c r="K78" s="117"/>
      <c r="L78" s="78" t="str">
        <f>IF([1]Componentes!L75="","",IF($E$8&gt;=VALUE(RIGHT([1]Componentes!L75,1)),"X",""))</f>
        <v/>
      </c>
      <c r="M78" s="78" t="str">
        <f>IF([1]Componentes!M75="","",IF($E$8&gt;=VALUE(RIGHT([1]Componentes!M75,1)),"X",""))</f>
        <v>X</v>
      </c>
      <c r="N78" s="78" t="str">
        <f>IF([1]Componentes!N75="","",IF($E$8&gt;=VALUE(RIGHT([1]Componentes!N75,1)),"X",""))</f>
        <v>X</v>
      </c>
      <c r="O78" s="78" t="str">
        <f>IF([1]Componentes!O75="","",IF($E$8&gt;=VALUE(RIGHT([1]Componentes!O75,1)),"X",""))</f>
        <v>X</v>
      </c>
      <c r="P78" s="78" t="str">
        <f>IF([1]Componentes!P75="","",IF($E$8&gt;=VALUE(RIGHT([1]Componentes!P75,1)),"X",""))</f>
        <v>X</v>
      </c>
      <c r="Q78" s="78" t="str">
        <f>IF([1]Componentes!Q75="","",IF($E$8&gt;=VALUE(RIGHT([1]Componentes!Q75,1)),"X",""))</f>
        <v>X</v>
      </c>
      <c r="R78" s="117"/>
      <c r="S78" s="79" t="s">
        <v>20</v>
      </c>
      <c r="T78" s="78"/>
      <c r="U78" s="78"/>
      <c r="V78" s="78"/>
      <c r="W78" s="78"/>
      <c r="X78" s="78"/>
      <c r="Z78" s="125" t="str">
        <f>[1]Componentes!R75</f>
        <v>obrigatória / aferida em todos os ciclos (a partir do Ano 2, para Comitê de condiçao inicial "N1")</v>
      </c>
      <c r="AL78" s="107" t="str">
        <f t="shared" si="10"/>
        <v/>
      </c>
      <c r="AM78" s="87" t="str">
        <f t="shared" si="10"/>
        <v>ok</v>
      </c>
      <c r="AN78" s="87" t="str">
        <f t="shared" si="10"/>
        <v>ok</v>
      </c>
      <c r="AO78" s="87" t="str">
        <f t="shared" si="10"/>
        <v>ok</v>
      </c>
      <c r="AP78" s="88" t="str">
        <f t="shared" si="10"/>
        <v>ok</v>
      </c>
    </row>
    <row r="79" spans="1:42" s="80" customFormat="1" ht="50.25" customHeight="1">
      <c r="A79" s="72">
        <v>32</v>
      </c>
      <c r="B79" s="102" t="str">
        <f>[1]Componentes!B76</f>
        <v>VI.4</v>
      </c>
      <c r="C79" s="89" t="str">
        <f>[1]Componentes!C76</f>
        <v>Acompanhamento do PROCOMITÊS pelo Conselho Estadual de Recursos Hídricos</v>
      </c>
      <c r="D79" s="89" t="str">
        <f>[1]Componentes!D76</f>
        <v>Acompanhar o processo de implementaçao do Programa em cada comitê, mediante a constituiçao de Grupo de Trabalho, Câmara Técnica Temporária ou outra instancia específica no âmbito do Conselho Estadual de Recursos Hídricos.</v>
      </c>
      <c r="E79" s="75" t="str">
        <f>[1]Componentes!F76</f>
        <v>CERH</v>
      </c>
      <c r="F79" s="76" t="str">
        <f>IF([1]Componentes!G76&lt;&gt;"",[1]Componentes!G76,"")</f>
        <v/>
      </c>
      <c r="G79" s="76" t="str">
        <f>IF([1]Componentes!H76&lt;&gt;"",[1]Componentes!H76,"")</f>
        <v>O</v>
      </c>
      <c r="H79" s="76" t="str">
        <f>IF([1]Componentes!I76&lt;&gt;"",[1]Componentes!I76,"")</f>
        <v>O</v>
      </c>
      <c r="I79" s="76" t="str">
        <f>IF([1]Componentes!J76&lt;&gt;"",[1]Componentes!J76,"")</f>
        <v>O</v>
      </c>
      <c r="J79" s="76" t="str">
        <f>IF(AND($E$8&gt;2,[1]Componentes!K76&lt;&gt;""),[1]Componentes!K76,"")</f>
        <v>O</v>
      </c>
      <c r="K79" s="117"/>
      <c r="L79" s="78" t="str">
        <f>IF([1]Componentes!L76="","",IF($E$8&gt;=VALUE(RIGHT([1]Componentes!L76,1)),"X",""))</f>
        <v/>
      </c>
      <c r="M79" s="78" t="str">
        <f>IF([1]Componentes!M76="","",IF($E$8&gt;=VALUE(RIGHT([1]Componentes!M76,1)),"X",""))</f>
        <v>X</v>
      </c>
      <c r="N79" s="78" t="str">
        <f>IF([1]Componentes!N76="","",IF($E$8&gt;=VALUE(RIGHT([1]Componentes!N76,1)),"X",""))</f>
        <v>X</v>
      </c>
      <c r="O79" s="78" t="str">
        <f>IF([1]Componentes!O76="","",IF($E$8&gt;=VALUE(RIGHT([1]Componentes!O76,1)),"X",""))</f>
        <v>X</v>
      </c>
      <c r="P79" s="78" t="str">
        <f>IF([1]Componentes!P76="","",IF($E$8&gt;=VALUE(RIGHT([1]Componentes!P76,1)),"X",""))</f>
        <v>X</v>
      </c>
      <c r="Q79" s="78" t="str">
        <f>IF([1]Componentes!Q76="","",IF($E$8&gt;=VALUE(RIGHT([1]Componentes!Q76,1)),"X",""))</f>
        <v>X</v>
      </c>
      <c r="R79" s="117"/>
      <c r="S79" s="79" t="s">
        <v>20</v>
      </c>
      <c r="T79" s="78"/>
      <c r="U79" s="78"/>
      <c r="V79" s="78"/>
      <c r="W79" s="78"/>
      <c r="X79" s="78"/>
      <c r="Z79" s="125" t="str">
        <f>[1]Componentes!R76</f>
        <v>obrigatória / aferida em todos os ciclos</v>
      </c>
      <c r="AL79" s="107" t="str">
        <f t="shared" si="10"/>
        <v/>
      </c>
      <c r="AM79" s="126" t="str">
        <f t="shared" si="10"/>
        <v>ok</v>
      </c>
      <c r="AN79" s="126" t="str">
        <f t="shared" si="10"/>
        <v>ok</v>
      </c>
      <c r="AO79" s="126" t="str">
        <f t="shared" si="10"/>
        <v>ok</v>
      </c>
      <c r="AP79" s="127" t="str">
        <f t="shared" si="10"/>
        <v>ok</v>
      </c>
    </row>
    <row r="80" spans="1:42" s="80" customFormat="1" ht="50.25" customHeight="1" thickBot="1">
      <c r="A80" s="72">
        <v>33</v>
      </c>
      <c r="B80" s="102" t="str">
        <f>[1]Componentes!B77</f>
        <v>VI.5</v>
      </c>
      <c r="C80" s="89" t="str">
        <f>[1]Componentes!C77</f>
        <v>Certificação das Metas pelo Conselho Estadual de Recursos Hídricos</v>
      </c>
      <c r="D80" s="89" t="str">
        <f>[1]Componentes!D77</f>
        <v>Metas do comitê aferidas e certificadas pelo Conselho Estadual de Recursos Hídricos</v>
      </c>
      <c r="E80" s="75" t="str">
        <f>[1]Componentes!F77</f>
        <v>CERH</v>
      </c>
      <c r="F80" s="76" t="str">
        <f>IF([1]Componentes!G77&lt;&gt;"",[1]Componentes!G77,"")</f>
        <v/>
      </c>
      <c r="G80" s="76" t="str">
        <f>IF([1]Componentes!H77&lt;&gt;"",[1]Componentes!H77,"")</f>
        <v>O</v>
      </c>
      <c r="H80" s="76" t="str">
        <f>IF([1]Componentes!I77&lt;&gt;"",[1]Componentes!I77,"")</f>
        <v>O</v>
      </c>
      <c r="I80" s="76" t="str">
        <f>IF([1]Componentes!J77&lt;&gt;"",[1]Componentes!J77,"")</f>
        <v>O</v>
      </c>
      <c r="J80" s="76" t="str">
        <f>IF(AND($E$8&gt;2,[1]Componentes!K77&lt;&gt;""),[1]Componentes!K77,"")</f>
        <v>O</v>
      </c>
      <c r="K80" s="117"/>
      <c r="L80" s="78" t="str">
        <f>IF([1]Componentes!L77="","",IF($E$8&gt;=VALUE(RIGHT([1]Componentes!L77,1)),"X",""))</f>
        <v/>
      </c>
      <c r="M80" s="78" t="str">
        <f>IF([1]Componentes!M77="","",IF($E$8&gt;=VALUE(RIGHT([1]Componentes!M77,1)),"X",""))</f>
        <v>X</v>
      </c>
      <c r="N80" s="78" t="str">
        <f>IF([1]Componentes!N77="","",IF($E$8&gt;=VALUE(RIGHT([1]Componentes!N77,1)),"X",""))</f>
        <v>X</v>
      </c>
      <c r="O80" s="78" t="str">
        <f>IF([1]Componentes!O77="","",IF($E$8&gt;=VALUE(RIGHT([1]Componentes!O77,1)),"X",""))</f>
        <v>X</v>
      </c>
      <c r="P80" s="78" t="str">
        <f>IF([1]Componentes!P77="","",IF($E$8&gt;=VALUE(RIGHT([1]Componentes!P77,1)),"X",""))</f>
        <v>X</v>
      </c>
      <c r="Q80" s="78" t="str">
        <f>IF([1]Componentes!Q77="","",IF($E$8&gt;=VALUE(RIGHT([1]Componentes!Q77,1)),"X",""))</f>
        <v>X</v>
      </c>
      <c r="R80" s="117"/>
      <c r="S80" s="79" t="s">
        <v>20</v>
      </c>
      <c r="T80" s="78"/>
      <c r="U80" s="78"/>
      <c r="V80" s="78"/>
      <c r="W80" s="78"/>
      <c r="X80" s="78"/>
      <c r="Z80" s="92" t="str">
        <f>[1]Componentes!R77</f>
        <v>obrigatória / aferida em todos os ciclos</v>
      </c>
      <c r="AL80" s="108" t="str">
        <f t="shared" si="10"/>
        <v/>
      </c>
      <c r="AM80" s="94" t="str">
        <f t="shared" si="10"/>
        <v>ok</v>
      </c>
      <c r="AN80" s="94" t="str">
        <f t="shared" si="10"/>
        <v>ok</v>
      </c>
      <c r="AO80" s="94" t="str">
        <f t="shared" si="10"/>
        <v>ok</v>
      </c>
      <c r="AP80" s="95" t="str">
        <f t="shared" si="10"/>
        <v>ok</v>
      </c>
    </row>
    <row r="81" spans="1:42" s="1" customFormat="1" ht="9.9499999999999993" customHeight="1">
      <c r="L81" s="128"/>
      <c r="M81" s="128"/>
      <c r="N81" s="128"/>
      <c r="O81" s="128"/>
      <c r="P81" s="128"/>
      <c r="Q81" s="128"/>
      <c r="S81" s="52"/>
      <c r="T81" s="52"/>
      <c r="U81" s="52"/>
      <c r="V81" s="52"/>
      <c r="W81" s="52"/>
      <c r="X81" s="52"/>
      <c r="Z81" s="4"/>
      <c r="AL81" s="6"/>
      <c r="AM81" s="5"/>
      <c r="AN81" s="5"/>
      <c r="AO81" s="5"/>
      <c r="AP81" s="5"/>
    </row>
    <row r="82" spans="1:42" ht="50.25" customHeight="1">
      <c r="A82" s="1"/>
      <c r="B82" s="1"/>
      <c r="C82" s="1"/>
      <c r="D82" s="1"/>
      <c r="E82" s="129"/>
      <c r="F82" s="130" t="s">
        <v>24</v>
      </c>
      <c r="G82" s="131"/>
      <c r="H82" s="131"/>
      <c r="I82" s="131"/>
      <c r="J82" s="132"/>
      <c r="K82" s="52"/>
      <c r="L82" s="130" t="s">
        <v>25</v>
      </c>
      <c r="M82" s="131"/>
      <c r="N82" s="131"/>
      <c r="O82" s="131"/>
      <c r="P82" s="131"/>
      <c r="Q82" s="132"/>
      <c r="R82" s="133"/>
      <c r="S82" s="134" t="s">
        <v>26</v>
      </c>
      <c r="T82" s="130" t="s">
        <v>27</v>
      </c>
      <c r="U82" s="131"/>
      <c r="V82" s="131"/>
      <c r="W82" s="131"/>
      <c r="X82" s="132"/>
      <c r="AL82" s="135">
        <f>SUM(AL14:AL68)</f>
        <v>0</v>
      </c>
      <c r="AM82" s="135">
        <f>SUM(AM14:AM68)</f>
        <v>0</v>
      </c>
      <c r="AN82" s="135">
        <f>SUM(AN14:AN68)</f>
        <v>0</v>
      </c>
      <c r="AO82" s="135">
        <f>SUM(AO14:AO68)</f>
        <v>0</v>
      </c>
      <c r="AP82" s="135">
        <f>SUM(AP14:AP68)</f>
        <v>0</v>
      </c>
    </row>
    <row r="83" spans="1:42" s="38" customFormat="1" ht="22.5" customHeight="1">
      <c r="A83" s="30"/>
      <c r="B83" s="136"/>
      <c r="C83" s="30"/>
      <c r="D83" s="30"/>
      <c r="E83" s="137"/>
      <c r="F83" s="138">
        <f>COUNTIF(F13:F80,"O")</f>
        <v>3</v>
      </c>
      <c r="G83" s="138">
        <f>COUNTIF(G13:G80,"O")</f>
        <v>13</v>
      </c>
      <c r="H83" s="138">
        <f>COUNTIF(H13:H80,"O")</f>
        <v>24</v>
      </c>
      <c r="I83" s="138">
        <f>COUNTIF(I13:I80,"O")</f>
        <v>26</v>
      </c>
      <c r="J83" s="138">
        <f>COUNTIF(J13:J80,"O")</f>
        <v>28</v>
      </c>
      <c r="K83" s="30"/>
      <c r="L83" s="139">
        <f t="shared" ref="L83:Q83" si="11">COUNTIF(L13:L80,"X")</f>
        <v>2</v>
      </c>
      <c r="M83" s="139">
        <f t="shared" si="11"/>
        <v>23</v>
      </c>
      <c r="N83" s="139">
        <f t="shared" si="11"/>
        <v>28</v>
      </c>
      <c r="O83" s="139">
        <f t="shared" si="11"/>
        <v>29</v>
      </c>
      <c r="P83" s="139">
        <f t="shared" si="11"/>
        <v>29</v>
      </c>
      <c r="Q83" s="139">
        <f t="shared" si="11"/>
        <v>29</v>
      </c>
      <c r="R83" s="140"/>
      <c r="S83" s="139">
        <f t="shared" ref="S83:X83" si="12">COUNTIF(S13:S80,"S")</f>
        <v>13</v>
      </c>
      <c r="T83" s="139">
        <f t="shared" si="12"/>
        <v>0</v>
      </c>
      <c r="U83" s="139">
        <f t="shared" si="12"/>
        <v>0</v>
      </c>
      <c r="V83" s="139">
        <f t="shared" si="12"/>
        <v>0</v>
      </c>
      <c r="W83" s="139">
        <f t="shared" si="12"/>
        <v>0</v>
      </c>
      <c r="X83" s="139">
        <f t="shared" si="12"/>
        <v>0</v>
      </c>
      <c r="Z83" s="4"/>
      <c r="AL83" s="6"/>
      <c r="AM83" s="5"/>
      <c r="AN83" s="5"/>
      <c r="AO83" s="5"/>
      <c r="AP83" s="5"/>
    </row>
    <row r="84" spans="1:42" s="146" customFormat="1" ht="20.25" customHeight="1">
      <c r="A84" s="11"/>
      <c r="B84" s="141"/>
      <c r="C84" s="11"/>
      <c r="D84" s="11"/>
      <c r="E84" s="142"/>
      <c r="F84" s="143"/>
      <c r="G84" s="143"/>
      <c r="H84" s="143"/>
      <c r="I84" s="143"/>
      <c r="J84" s="143"/>
      <c r="K84" s="11"/>
      <c r="L84" s="144"/>
      <c r="M84" s="144"/>
      <c r="N84" s="144"/>
      <c r="O84" s="144"/>
      <c r="P84" s="144"/>
      <c r="Q84" s="144"/>
      <c r="R84" s="11"/>
      <c r="S84" s="145"/>
      <c r="T84" s="145"/>
      <c r="U84" s="145"/>
      <c r="V84" s="145"/>
      <c r="W84" s="145"/>
      <c r="X84" s="145"/>
      <c r="Z84" s="21"/>
      <c r="AL84" s="147"/>
      <c r="AM84" s="148"/>
      <c r="AN84" s="148"/>
      <c r="AO84" s="148"/>
      <c r="AP84" s="148"/>
    </row>
    <row r="85" spans="1:42" s="146" customFormat="1" ht="20.25" customHeight="1">
      <c r="A85" s="11"/>
      <c r="B85" s="141"/>
      <c r="C85" s="11"/>
      <c r="D85" s="11"/>
      <c r="E85" s="142"/>
      <c r="F85" s="143"/>
      <c r="G85" s="143"/>
      <c r="H85" s="143"/>
      <c r="I85" s="143"/>
      <c r="J85" s="143"/>
      <c r="K85" s="11"/>
      <c r="L85" s="144"/>
      <c r="M85" s="144"/>
      <c r="N85" s="144"/>
      <c r="O85" s="144"/>
      <c r="P85" s="144"/>
      <c r="Q85" s="144"/>
      <c r="R85" s="11"/>
      <c r="S85" s="145"/>
      <c r="T85" s="145"/>
      <c r="U85" s="145"/>
      <c r="V85" s="145"/>
      <c r="W85" s="145"/>
      <c r="X85" s="145"/>
      <c r="Z85" s="21"/>
      <c r="AL85" s="147"/>
      <c r="AM85" s="148"/>
      <c r="AN85" s="148"/>
      <c r="AO85" s="148"/>
      <c r="AP85" s="148"/>
    </row>
    <row r="86" spans="1:42" s="148" customFormat="1">
      <c r="L86" s="147"/>
      <c r="M86" s="147"/>
      <c r="N86" s="147"/>
      <c r="O86" s="147"/>
      <c r="P86" s="147"/>
      <c r="Q86" s="144"/>
      <c r="R86" s="149"/>
      <c r="S86" s="149"/>
      <c r="Y86" s="150"/>
      <c r="Z86" s="21"/>
      <c r="AL86" s="147"/>
    </row>
    <row r="87" spans="1:42" s="148" customFormat="1" ht="15.75" thickBot="1">
      <c r="L87" s="147"/>
      <c r="M87" s="147"/>
      <c r="N87" s="147"/>
      <c r="O87" s="147"/>
      <c r="P87" s="147"/>
      <c r="Q87" s="144"/>
      <c r="R87" s="149"/>
      <c r="S87" s="149"/>
      <c r="Z87" s="21"/>
      <c r="AL87" s="6"/>
      <c r="AM87" s="5"/>
      <c r="AN87" s="5"/>
      <c r="AO87" s="5"/>
      <c r="AP87" s="5"/>
    </row>
    <row r="88" spans="1:42" s="146" customFormat="1" ht="20.25" customHeight="1" thickTop="1">
      <c r="B88" s="151"/>
      <c r="C88" s="152"/>
      <c r="D88" s="153" t="s">
        <v>28</v>
      </c>
      <c r="E88" s="154"/>
      <c r="F88" s="154"/>
      <c r="G88" s="154"/>
      <c r="H88" s="154"/>
      <c r="I88" s="154"/>
      <c r="J88" s="154"/>
      <c r="K88" s="154"/>
      <c r="L88" s="155"/>
      <c r="M88" s="155"/>
      <c r="N88" s="155"/>
      <c r="O88" s="156"/>
      <c r="P88" s="147"/>
      <c r="Q88" s="144"/>
      <c r="R88" s="11"/>
      <c r="S88" s="11"/>
      <c r="Z88" s="21"/>
      <c r="AL88" s="6"/>
      <c r="AM88" s="38"/>
      <c r="AN88" s="38"/>
      <c r="AO88" s="38"/>
      <c r="AP88" s="38"/>
    </row>
    <row r="89" spans="1:42" s="146" customFormat="1" ht="20.25" customHeight="1">
      <c r="B89" s="157"/>
      <c r="C89" s="158" t="str">
        <f>IF('[1]Instrucoes Preenchimento'!B3&lt;&gt;"",'[1]Instrucoes Preenchimento'!B3,"")</f>
        <v>B2</v>
      </c>
      <c r="D89" s="159" t="str">
        <f>IF('[1]Instrucoes Preenchimento'!C3&lt;&gt;"",'[1]Instrucoes Preenchimento'!C3,"")</f>
        <v>MARCAR "X", SE BACIA COMPARTILHADA</v>
      </c>
      <c r="E89" s="160"/>
      <c r="F89" s="160"/>
      <c r="G89" s="160"/>
      <c r="H89" s="160"/>
      <c r="I89" s="160"/>
      <c r="J89" s="160"/>
      <c r="K89" s="160"/>
      <c r="L89" s="161"/>
      <c r="M89" s="161"/>
      <c r="N89" s="161"/>
      <c r="O89" s="162"/>
      <c r="P89" s="147"/>
      <c r="Q89" s="144"/>
      <c r="R89" s="11"/>
      <c r="S89" s="11"/>
      <c r="Z89" s="21"/>
      <c r="AL89" s="6"/>
      <c r="AM89" s="38"/>
      <c r="AN89" s="38"/>
      <c r="AO89" s="38"/>
      <c r="AP89" s="38"/>
    </row>
    <row r="90" spans="1:42" s="146" customFormat="1" ht="20.25" customHeight="1">
      <c r="B90" s="157"/>
      <c r="C90" s="158" t="str">
        <f>IF('[1]Instrucoes Preenchimento'!B4&lt;&gt;"",'[1]Instrucoes Preenchimento'!B4,"")</f>
        <v>B3</v>
      </c>
      <c r="D90" s="159" t="str">
        <f>IF('[1]Instrucoes Preenchimento'!C4&lt;&gt;"",'[1]Instrucoes Preenchimento'!C4,"")</f>
        <v>"0" para negociação; "1 a 5", para os ciclos de certificação (manter "0" neste etapa)</v>
      </c>
      <c r="E90" s="160"/>
      <c r="F90" s="160"/>
      <c r="G90" s="160"/>
      <c r="H90" s="160"/>
      <c r="I90" s="160"/>
      <c r="J90" s="160"/>
      <c r="K90" s="160"/>
      <c r="L90" s="161"/>
      <c r="M90" s="161"/>
      <c r="N90" s="161"/>
      <c r="O90" s="162"/>
      <c r="P90" s="147"/>
      <c r="Q90" s="144"/>
      <c r="R90" s="11"/>
      <c r="S90" s="11"/>
      <c r="Z90" s="21"/>
      <c r="AL90" s="6"/>
      <c r="AM90" s="38"/>
      <c r="AN90" s="38"/>
      <c r="AO90" s="38"/>
      <c r="AP90" s="38"/>
    </row>
    <row r="91" spans="1:42" s="146" customFormat="1" ht="20.25" customHeight="1">
      <c r="B91" s="157"/>
      <c r="C91" s="158" t="str">
        <f>IF('[1]Instrucoes Preenchimento'!B5&lt;&gt;"",'[1]Instrucoes Preenchimento'!B5,"")</f>
        <v>B9</v>
      </c>
      <c r="D91" s="159" t="str">
        <f>IF('[1]Instrucoes Preenchimento'!C5&lt;&gt;"",'[1]Instrucoes Preenchimento'!C5,"")</f>
        <v>(já preenchido) nn: PREENCHER COM ID DO COMITE (se estado não adota qualquer codificação, usar numeração sequencial)</v>
      </c>
      <c r="E91" s="160"/>
      <c r="F91" s="160"/>
      <c r="G91" s="160"/>
      <c r="H91" s="160"/>
      <c r="I91" s="160"/>
      <c r="J91" s="160"/>
      <c r="K91" s="160"/>
      <c r="L91" s="161"/>
      <c r="M91" s="161"/>
      <c r="N91" s="161"/>
      <c r="O91" s="162"/>
      <c r="P91" s="147"/>
      <c r="Q91" s="144"/>
      <c r="R91" s="11"/>
      <c r="S91" s="11"/>
      <c r="Z91" s="21"/>
      <c r="AL91" s="6"/>
      <c r="AM91" s="38"/>
      <c r="AN91" s="38"/>
      <c r="AO91" s="38"/>
      <c r="AP91" s="38"/>
    </row>
    <row r="92" spans="1:42" s="146" customFormat="1" ht="20.25" customHeight="1">
      <c r="B92" s="157"/>
      <c r="C92" s="158" t="str">
        <f>IF('[1]Instrucoes Preenchimento'!B6&lt;&gt;"",'[1]Instrucoes Preenchimento'!B6,"")</f>
        <v>C9</v>
      </c>
      <c r="D92" s="159" t="str">
        <f>IF('[1]Instrucoes Preenchimento'!C6&lt;&gt;"",'[1]Instrucoes Preenchimento'!C6,"")</f>
        <v>(já preenchido) UF: PREENCHER COM SIGLA ESTADO</v>
      </c>
      <c r="E92" s="160"/>
      <c r="F92" s="160"/>
      <c r="G92" s="160"/>
      <c r="H92" s="160"/>
      <c r="I92" s="160"/>
      <c r="J92" s="160"/>
      <c r="K92" s="160"/>
      <c r="L92" s="161"/>
      <c r="M92" s="161"/>
      <c r="N92" s="161"/>
      <c r="O92" s="162"/>
      <c r="P92" s="147"/>
      <c r="Q92" s="144"/>
      <c r="R92" s="11"/>
      <c r="S92" s="163"/>
      <c r="T92" s="164"/>
      <c r="U92" s="164"/>
      <c r="V92" s="164"/>
      <c r="W92" s="164"/>
      <c r="Z92" s="21"/>
      <c r="AL92" s="6"/>
      <c r="AM92" s="38"/>
      <c r="AN92" s="38"/>
      <c r="AO92" s="38"/>
      <c r="AP92" s="38"/>
    </row>
    <row r="93" spans="1:42" s="146" customFormat="1" ht="20.25" customHeight="1">
      <c r="B93" s="157"/>
      <c r="C93" s="158" t="str">
        <f>IF('[1]Instrucoes Preenchimento'!B7&lt;&gt;"",'[1]Instrucoes Preenchimento'!B7,"")</f>
        <v>ins</v>
      </c>
      <c r="D93" s="159" t="str">
        <f>IF('[1]Instrucoes Preenchimento'!C7&lt;&gt;"",'[1]Instrucoes Preenchimento'!C7,"")</f>
        <v>(já preenchido) PREENCHER COM NOME DO COMITE</v>
      </c>
      <c r="E93" s="160"/>
      <c r="F93" s="160"/>
      <c r="G93" s="160"/>
      <c r="H93" s="160"/>
      <c r="I93" s="160"/>
      <c r="J93" s="160"/>
      <c r="K93" s="160"/>
      <c r="L93" s="161"/>
      <c r="M93" s="161"/>
      <c r="N93" s="161"/>
      <c r="O93" s="162"/>
      <c r="P93" s="147"/>
      <c r="Q93" s="144"/>
      <c r="R93" s="11"/>
      <c r="S93" s="163"/>
      <c r="T93" s="164"/>
      <c r="U93" s="164"/>
      <c r="V93" s="164"/>
      <c r="W93" s="164"/>
      <c r="Z93" s="21"/>
      <c r="AL93" s="6"/>
      <c r="AM93" s="38"/>
      <c r="AN93" s="38"/>
      <c r="AO93" s="38"/>
      <c r="AP93" s="38"/>
    </row>
    <row r="94" spans="1:42" s="146" customFormat="1" ht="20.25" customHeight="1">
      <c r="B94" s="157"/>
      <c r="C94" s="158" t="str">
        <f>IF('[1]Instrucoes Preenchimento'!B8&lt;&gt;"",'[1]Instrucoes Preenchimento'!B8,"")</f>
        <v>E9</v>
      </c>
      <c r="D94" s="159" t="str">
        <f>IF('[1]Instrucoes Preenchimento'!C8&lt;&gt;"",'[1]Instrucoes Preenchimento'!C8,"")</f>
        <v>PREENCHER COM NIVEL CARACTERISTICO INICIAL DO CBH (1, 2, 3, 4 OU 5) CONFORME ABA  "Níveis"</v>
      </c>
      <c r="E94" s="160"/>
      <c r="F94" s="160"/>
      <c r="G94" s="160"/>
      <c r="H94" s="160"/>
      <c r="I94" s="160"/>
      <c r="J94" s="160"/>
      <c r="K94" s="160"/>
      <c r="L94" s="161"/>
      <c r="M94" s="161"/>
      <c r="N94" s="161"/>
      <c r="O94" s="162"/>
      <c r="P94" s="147"/>
      <c r="Q94" s="144"/>
      <c r="R94" s="11"/>
      <c r="S94" s="11"/>
      <c r="Z94" s="21"/>
      <c r="AL94" s="6"/>
      <c r="AM94" s="38"/>
      <c r="AN94" s="38"/>
      <c r="AO94" s="38"/>
      <c r="AP94" s="38"/>
    </row>
    <row r="95" spans="1:42" s="146" customFormat="1" ht="20.25" customHeight="1">
      <c r="B95" s="157"/>
      <c r="C95" s="158" t="str">
        <f>IF('[1]Instrucoes Preenchimento'!B9&lt;&gt;"",'[1]Instrucoes Preenchimento'!B9,"")</f>
        <v>COLUNA S</v>
      </c>
      <c r="D95" s="159" t="str">
        <f>IF('[1]Instrucoes Preenchimento'!C9&lt;&gt;"",'[1]Instrucoes Preenchimento'!C9,"")</f>
        <v>PREENCHER COM "S", CASO O CBH ATENDA AO INDICADOR DA LINHA CORRESPONDENTE, NA CONDIÇAO INICIAL</v>
      </c>
      <c r="E95" s="160"/>
      <c r="F95" s="160"/>
      <c r="G95" s="160"/>
      <c r="H95" s="160"/>
      <c r="I95" s="160"/>
      <c r="J95" s="160"/>
      <c r="K95" s="160"/>
      <c r="L95" s="161"/>
      <c r="M95" s="161"/>
      <c r="N95" s="161"/>
      <c r="O95" s="162"/>
      <c r="P95" s="147"/>
      <c r="Q95" s="144"/>
      <c r="R95" s="11"/>
      <c r="S95" s="11"/>
      <c r="Z95" s="21"/>
      <c r="AL95" s="6"/>
      <c r="AM95" s="38"/>
      <c r="AN95" s="38"/>
      <c r="AO95" s="38"/>
      <c r="AP95" s="38"/>
    </row>
    <row r="96" spans="1:42" s="146" customFormat="1" ht="20.25" customHeight="1">
      <c r="B96" s="157"/>
      <c r="C96" s="158" t="str">
        <f>IF('[1]Instrucoes Preenchimento'!B10&lt;&gt;"",'[1]Instrucoes Preenchimento'!B10,"")</f>
        <v>E (30a32, 40a42, 60a89)</v>
      </c>
      <c r="D96" s="159" t="str">
        <f>IF('[1]Instrucoes Preenchimento'!C10&lt;&gt;"",'[1]Instrucoes Preenchimento'!C10,"")</f>
        <v>INDICAR RESPONSAVEL PRIMARIO, PARA O INDICADOR CORRESPONDENTE</v>
      </c>
      <c r="E96" s="160"/>
      <c r="F96" s="160"/>
      <c r="G96" s="160"/>
      <c r="H96" s="160"/>
      <c r="I96" s="160"/>
      <c r="J96" s="160"/>
      <c r="K96" s="160"/>
      <c r="L96" s="161"/>
      <c r="M96" s="161"/>
      <c r="N96" s="161"/>
      <c r="O96" s="162"/>
      <c r="P96" s="147"/>
      <c r="Q96" s="144"/>
      <c r="R96" s="11"/>
      <c r="S96" s="11"/>
      <c r="Z96" s="21"/>
      <c r="AL96" s="6"/>
      <c r="AM96" s="38"/>
      <c r="AN96" s="38"/>
      <c r="AO96" s="38"/>
      <c r="AP96" s="38"/>
    </row>
    <row r="97" spans="2:42" s="146" customFormat="1" ht="20.25" customHeight="1">
      <c r="B97" s="157"/>
      <c r="C97" s="158" t="str">
        <f>IF('[1]Instrucoes Preenchimento'!B11&lt;&gt;"",'[1]Instrucoes Preenchimento'!B11,"")</f>
        <v>AREA AZUL</v>
      </c>
      <c r="D97" s="159" t="str">
        <f>IF('[1]Instrucoes Preenchimento'!C11&lt;&gt;"",'[1]Instrucoes Preenchimento'!C11,"")</f>
        <v xml:space="preserve">ASSINALAR, CONFORME O INDICADOR CONSIDERADO, AS CELULAS DA "AREA AZUL" DO COMPONENTE V </v>
      </c>
      <c r="E97" s="160"/>
      <c r="F97" s="160"/>
      <c r="G97" s="160"/>
      <c r="H97" s="160"/>
      <c r="I97" s="160"/>
      <c r="J97" s="160"/>
      <c r="K97" s="160"/>
      <c r="L97" s="161"/>
      <c r="M97" s="161"/>
      <c r="N97" s="161"/>
      <c r="O97" s="162"/>
      <c r="P97" s="147"/>
      <c r="Q97" s="144"/>
      <c r="R97" s="11"/>
      <c r="S97" s="11"/>
      <c r="Z97" s="21"/>
      <c r="AL97" s="6"/>
      <c r="AM97" s="38"/>
      <c r="AN97" s="38"/>
      <c r="AO97" s="38"/>
      <c r="AP97" s="38"/>
    </row>
    <row r="98" spans="2:42" s="146" customFormat="1" ht="20.25" customHeight="1">
      <c r="B98" s="165"/>
      <c r="C98" s="158" t="str">
        <f>IF('[1]Instrucoes Preenchimento'!B12&lt;&gt;"",'[1]Instrucoes Preenchimento'!B12,"")</f>
        <v>-</v>
      </c>
      <c r="D98" s="159" t="str">
        <f>IF('[1]Instrucoes Preenchimento'!C12&lt;&gt;"",'[1]Instrucoes Preenchimento'!C12,"")</f>
        <v>(assinalar o ano escolhido e os demais à direita, sempre observando as orientações da Coluna Z)</v>
      </c>
      <c r="E98" s="166"/>
      <c r="F98" s="166"/>
      <c r="G98" s="166"/>
      <c r="H98" s="166"/>
      <c r="I98" s="166"/>
      <c r="J98" s="166"/>
      <c r="K98" s="166"/>
      <c r="L98" s="167"/>
      <c r="M98" s="167"/>
      <c r="N98" s="167"/>
      <c r="O98" s="168"/>
      <c r="P98" s="147"/>
      <c r="Q98" s="144"/>
      <c r="R98" s="11"/>
      <c r="S98" s="11"/>
      <c r="Z98" s="21"/>
      <c r="AL98" s="6"/>
      <c r="AM98" s="38"/>
      <c r="AN98" s="38"/>
      <c r="AO98" s="38"/>
      <c r="AP98" s="38"/>
    </row>
    <row r="99" spans="2:42" s="146" customFormat="1" ht="20.25" customHeight="1">
      <c r="B99" s="165"/>
      <c r="C99" s="158" t="str">
        <f>IF('[1]Instrucoes Preenchimento'!B13&lt;&gt;"",'[1]Instrucoes Preenchimento'!B13,"")</f>
        <v>E12, E28, E38, E48, E58, E75</v>
      </c>
      <c r="D99" s="159" t="str">
        <f>IF('[1]Instrucoes Preenchimento'!C13&lt;&gt;"",'[1]Instrucoes Preenchimento'!C13,"")</f>
        <v>ESCOLHER OS PESOS DOS COMPONENTES, OBSERVANDO AS FAIXAS PERMITIDAS (PREENCHIDO PREVIAMENTE COM OS VALORES RECOMENDADOS)</v>
      </c>
      <c r="E99" s="166"/>
      <c r="F99" s="166"/>
      <c r="G99" s="166"/>
      <c r="H99" s="166"/>
      <c r="I99" s="166"/>
      <c r="J99" s="166"/>
      <c r="K99" s="166"/>
      <c r="L99" s="167"/>
      <c r="M99" s="167"/>
      <c r="N99" s="167"/>
      <c r="O99" s="168"/>
      <c r="P99" s="147"/>
      <c r="Q99" s="144"/>
      <c r="R99" s="11"/>
      <c r="S99" s="11"/>
      <c r="Z99" s="21"/>
      <c r="AL99" s="6"/>
      <c r="AM99" s="38"/>
      <c r="AN99" s="38"/>
      <c r="AO99" s="38"/>
      <c r="AP99" s="38"/>
    </row>
    <row r="100" spans="2:42" s="146" customFormat="1" ht="20.25" customHeight="1">
      <c r="B100" s="165"/>
      <c r="C100" s="158" t="str">
        <f>IF('[1]Instrucoes Preenchimento'!B14&lt;&gt;"",'[1]Instrucoes Preenchimento'!B14,"")</f>
        <v>Colunas Certificação Anual</v>
      </c>
      <c r="D100" s="159" t="str">
        <f>IF('[1]Instrucoes Preenchimento'!C14&lt;&gt;"",'[1]Instrucoes Preenchimento'!C14,"")</f>
        <v>Quando for avaliar, marcar "S", para meta contratada e alcançada, ou "N" para meta contratada e não alcançada</v>
      </c>
      <c r="E100" s="166"/>
      <c r="F100" s="166"/>
      <c r="G100" s="166"/>
      <c r="H100" s="166"/>
      <c r="I100" s="166"/>
      <c r="J100" s="166"/>
      <c r="K100" s="166"/>
      <c r="L100" s="167"/>
      <c r="M100" s="167"/>
      <c r="N100" s="167"/>
      <c r="O100" s="168"/>
      <c r="P100" s="147"/>
      <c r="Q100" s="144"/>
      <c r="R100" s="11"/>
      <c r="S100" s="11"/>
      <c r="Z100" s="21"/>
      <c r="AL100" s="6"/>
      <c r="AM100" s="38"/>
      <c r="AN100" s="38"/>
      <c r="AO100" s="38"/>
      <c r="AP100" s="38"/>
    </row>
    <row r="101" spans="2:42" s="146" customFormat="1" ht="20.25" customHeight="1">
      <c r="B101" s="165"/>
      <c r="C101" s="158" t="str">
        <f>IF('[1]Instrucoes Preenchimento'!B15&lt;&gt;"",'[1]Instrucoes Preenchimento'!B15,"")</f>
        <v/>
      </c>
      <c r="D101" s="159" t="str">
        <f>IF('[1]Instrucoes Preenchimento'!C15&lt;&gt;"",'[1]Instrucoes Preenchimento'!C15,"")</f>
        <v/>
      </c>
      <c r="E101" s="166"/>
      <c r="F101" s="166"/>
      <c r="G101" s="166"/>
      <c r="H101" s="166"/>
      <c r="I101" s="166"/>
      <c r="J101" s="166"/>
      <c r="K101" s="166"/>
      <c r="L101" s="167"/>
      <c r="M101" s="167"/>
      <c r="N101" s="167"/>
      <c r="O101" s="168"/>
      <c r="P101" s="147"/>
      <c r="Q101" s="144"/>
      <c r="R101" s="11"/>
      <c r="S101" s="11"/>
      <c r="Z101" s="21"/>
      <c r="AL101" s="6"/>
      <c r="AM101" s="38"/>
      <c r="AN101" s="38"/>
      <c r="AO101" s="38"/>
      <c r="AP101" s="38"/>
    </row>
    <row r="102" spans="2:42" s="146" customFormat="1" ht="20.25" customHeight="1" thickBot="1">
      <c r="B102" s="169"/>
      <c r="C102" s="170" t="str">
        <f>IF('[1]Instrucoes Preenchimento'!B16&lt;&gt;"",'[1]Instrucoes Preenchimento'!B16,"")</f>
        <v/>
      </c>
      <c r="D102" s="171" t="str">
        <f>IF('[1]Instrucoes Preenchimento'!C16&lt;&gt;"",'[1]Instrucoes Preenchimento'!C16,"")</f>
        <v/>
      </c>
      <c r="E102" s="172"/>
      <c r="F102" s="172"/>
      <c r="G102" s="172"/>
      <c r="H102" s="172"/>
      <c r="I102" s="172"/>
      <c r="J102" s="172"/>
      <c r="K102" s="172"/>
      <c r="L102" s="173"/>
      <c r="M102" s="173"/>
      <c r="N102" s="173"/>
      <c r="O102" s="174"/>
      <c r="P102" s="147"/>
      <c r="Q102" s="144"/>
      <c r="R102" s="11"/>
      <c r="S102" s="11"/>
      <c r="Z102" s="21"/>
      <c r="AL102" s="6"/>
      <c r="AM102" s="38"/>
      <c r="AN102" s="38"/>
      <c r="AO102" s="38"/>
      <c r="AP102" s="38"/>
    </row>
    <row r="103" spans="2:42" s="148" customFormat="1" ht="15.75" thickTop="1">
      <c r="L103" s="147"/>
      <c r="M103" s="147"/>
      <c r="N103" s="147"/>
      <c r="O103" s="147"/>
      <c r="P103" s="147"/>
      <c r="Q103" s="144"/>
      <c r="R103" s="149"/>
      <c r="S103" s="149"/>
      <c r="Z103" s="21"/>
      <c r="AL103" s="6"/>
      <c r="AM103" s="5"/>
      <c r="AN103" s="5"/>
      <c r="AO103" s="5"/>
      <c r="AP103" s="5"/>
    </row>
    <row r="104" spans="2:42" s="148" customFormat="1" ht="15.75">
      <c r="C104" s="175"/>
      <c r="D104" s="176"/>
      <c r="L104" s="147"/>
      <c r="M104" s="147"/>
      <c r="N104" s="147"/>
      <c r="O104" s="147"/>
      <c r="P104" s="147"/>
      <c r="Q104" s="144"/>
      <c r="R104" s="149"/>
      <c r="S104" s="149"/>
      <c r="Z104" s="21"/>
      <c r="AL104" s="6"/>
      <c r="AM104" s="5"/>
      <c r="AN104" s="5"/>
      <c r="AO104" s="5"/>
      <c r="AP104" s="5"/>
    </row>
    <row r="105" spans="2:42" s="148" customFormat="1" ht="15.75">
      <c r="C105" s="175"/>
      <c r="D105" s="176"/>
      <c r="L105" s="147"/>
      <c r="M105" s="147"/>
      <c r="N105" s="147"/>
      <c r="O105" s="147"/>
      <c r="P105" s="147"/>
      <c r="Q105" s="144"/>
      <c r="R105" s="149"/>
      <c r="S105" s="149"/>
      <c r="Z105" s="21"/>
      <c r="AL105" s="6"/>
      <c r="AM105" s="5"/>
      <c r="AN105" s="5"/>
      <c r="AO105" s="5"/>
      <c r="AP105" s="5"/>
    </row>
    <row r="106" spans="2:42" s="148" customFormat="1" ht="15.75">
      <c r="C106" s="175"/>
      <c r="D106" s="176"/>
      <c r="L106" s="147"/>
      <c r="M106" s="147"/>
      <c r="N106" s="147"/>
      <c r="O106" s="147"/>
      <c r="P106" s="147"/>
      <c r="Q106" s="144"/>
      <c r="R106" s="149"/>
      <c r="S106" s="177"/>
      <c r="T106" s="178"/>
      <c r="U106" s="178"/>
      <c r="V106" s="178"/>
      <c r="W106" s="178"/>
      <c r="Z106" s="21"/>
      <c r="AL106" s="6"/>
      <c r="AM106" s="5"/>
      <c r="AN106" s="5"/>
      <c r="AO106" s="5"/>
      <c r="AP106" s="5"/>
    </row>
    <row r="107" spans="2:42" s="148" customFormat="1" ht="15.75">
      <c r="C107" s="175"/>
      <c r="D107" s="176"/>
      <c r="L107" s="147"/>
      <c r="M107" s="147"/>
      <c r="N107" s="147"/>
      <c r="O107" s="147"/>
      <c r="P107" s="147"/>
      <c r="Q107" s="144"/>
      <c r="R107" s="149"/>
      <c r="S107" s="149"/>
      <c r="Z107" s="21"/>
      <c r="AL107" s="6"/>
      <c r="AM107" s="5"/>
      <c r="AN107" s="5"/>
      <c r="AO107" s="5"/>
      <c r="AP107" s="5"/>
    </row>
    <row r="108" spans="2:42" s="148" customFormat="1" ht="15.75">
      <c r="C108" s="175"/>
      <c r="D108" s="176"/>
      <c r="L108" s="147"/>
      <c r="M108" s="147"/>
      <c r="N108" s="147"/>
      <c r="O108" s="147"/>
      <c r="P108" s="147"/>
      <c r="Q108" s="144"/>
      <c r="R108" s="149"/>
      <c r="S108" s="149"/>
      <c r="Z108" s="21"/>
      <c r="AL108" s="6"/>
      <c r="AM108" s="5"/>
      <c r="AN108" s="5"/>
      <c r="AO108" s="5"/>
      <c r="AP108" s="5"/>
    </row>
    <row r="109" spans="2:42" s="148" customFormat="1" ht="15.75">
      <c r="C109" s="175"/>
      <c r="D109" s="176"/>
      <c r="L109" s="147"/>
      <c r="M109" s="147"/>
      <c r="N109" s="147"/>
      <c r="O109" s="147"/>
      <c r="P109" s="147"/>
      <c r="Q109" s="147"/>
      <c r="Z109" s="21"/>
      <c r="AL109" s="6"/>
      <c r="AM109" s="5"/>
      <c r="AN109" s="5"/>
      <c r="AO109" s="5"/>
      <c r="AP109" s="5"/>
    </row>
    <row r="110" spans="2:42" s="148" customFormat="1" ht="15.75">
      <c r="C110" s="175"/>
      <c r="D110" s="176"/>
      <c r="L110" s="147"/>
      <c r="M110" s="147"/>
      <c r="N110" s="147"/>
      <c r="O110" s="147"/>
      <c r="P110" s="147"/>
      <c r="Q110" s="147"/>
      <c r="Z110" s="21"/>
      <c r="AL110" s="6"/>
      <c r="AM110" s="5"/>
      <c r="AN110" s="5"/>
      <c r="AO110" s="5"/>
      <c r="AP110" s="5"/>
    </row>
    <row r="111" spans="2:42" s="148" customFormat="1" ht="15.75">
      <c r="C111" s="175"/>
      <c r="D111" s="176"/>
      <c r="L111" s="147"/>
      <c r="M111" s="147"/>
      <c r="N111" s="147"/>
      <c r="O111" s="147"/>
      <c r="P111" s="147"/>
      <c r="Q111" s="147"/>
      <c r="S111" s="178"/>
      <c r="T111" s="178"/>
      <c r="U111" s="178"/>
      <c r="V111" s="178"/>
      <c r="W111" s="178"/>
      <c r="Z111" s="21"/>
      <c r="AL111" s="6"/>
      <c r="AM111" s="5"/>
      <c r="AN111" s="5"/>
      <c r="AO111" s="5"/>
      <c r="AP111" s="5"/>
    </row>
    <row r="112" spans="2:42" s="148" customFormat="1" ht="15.75">
      <c r="C112" s="175"/>
      <c r="D112" s="176"/>
      <c r="L112" s="147"/>
      <c r="M112" s="147"/>
      <c r="N112" s="147"/>
      <c r="O112" s="147"/>
      <c r="P112" s="147"/>
      <c r="Q112" s="147"/>
      <c r="Z112" s="21"/>
      <c r="AL112" s="6"/>
      <c r="AM112" s="5"/>
      <c r="AN112" s="5"/>
      <c r="AO112" s="5"/>
      <c r="AP112" s="5"/>
    </row>
    <row r="113" spans="12:42" s="148" customFormat="1">
      <c r="L113" s="147"/>
      <c r="M113" s="147"/>
      <c r="N113" s="147"/>
      <c r="O113" s="147"/>
      <c r="P113" s="147"/>
      <c r="Q113" s="147"/>
      <c r="Z113" s="21"/>
      <c r="AL113" s="6"/>
      <c r="AM113" s="5"/>
      <c r="AN113" s="5"/>
      <c r="AO113" s="5"/>
      <c r="AP113" s="5"/>
    </row>
    <row r="114" spans="12:42" s="148" customFormat="1">
      <c r="L114" s="147"/>
      <c r="M114" s="147"/>
      <c r="N114" s="147"/>
      <c r="O114" s="147"/>
      <c r="P114" s="147"/>
      <c r="Q114" s="147"/>
      <c r="Z114" s="21"/>
      <c r="AL114" s="6"/>
      <c r="AM114" s="5"/>
      <c r="AN114" s="5"/>
      <c r="AO114" s="5"/>
      <c r="AP114" s="5"/>
    </row>
    <row r="115" spans="12:42" s="148" customFormat="1">
      <c r="L115" s="147"/>
      <c r="M115" s="147"/>
      <c r="N115" s="147"/>
      <c r="O115" s="147"/>
      <c r="P115" s="147"/>
      <c r="Q115" s="147"/>
      <c r="Z115" s="21"/>
      <c r="AL115" s="6"/>
      <c r="AM115" s="5"/>
      <c r="AN115" s="5"/>
      <c r="AO115" s="5"/>
      <c r="AP115" s="5"/>
    </row>
    <row r="116" spans="12:42" s="148" customFormat="1">
      <c r="L116" s="147"/>
      <c r="M116" s="147"/>
      <c r="N116" s="147"/>
      <c r="O116" s="147"/>
      <c r="P116" s="147"/>
      <c r="Q116" s="147"/>
      <c r="Z116" s="21"/>
      <c r="AL116" s="6"/>
      <c r="AM116" s="5"/>
      <c r="AN116" s="5"/>
      <c r="AO116" s="5"/>
      <c r="AP116" s="5"/>
    </row>
    <row r="117" spans="12:42" s="148" customFormat="1">
      <c r="L117" s="147"/>
      <c r="M117" s="147"/>
      <c r="N117" s="147"/>
      <c r="O117" s="147"/>
      <c r="P117" s="147"/>
      <c r="Q117" s="147"/>
      <c r="Z117" s="21"/>
      <c r="AL117" s="6"/>
      <c r="AM117" s="5"/>
      <c r="AN117" s="5"/>
      <c r="AO117" s="5"/>
      <c r="AP117" s="5"/>
    </row>
    <row r="118" spans="12:42" s="148" customFormat="1">
      <c r="L118" s="147"/>
      <c r="M118" s="147"/>
      <c r="N118" s="147"/>
      <c r="O118" s="147"/>
      <c r="P118" s="147"/>
      <c r="Q118" s="147"/>
      <c r="Z118" s="21"/>
      <c r="AL118" s="6"/>
      <c r="AM118" s="5"/>
      <c r="AN118" s="5"/>
      <c r="AO118" s="5"/>
      <c r="AP118" s="5"/>
    </row>
    <row r="119" spans="12:42" s="148" customFormat="1">
      <c r="L119" s="147"/>
      <c r="M119" s="147"/>
      <c r="N119" s="147"/>
      <c r="O119" s="147"/>
      <c r="P119" s="147"/>
      <c r="Q119" s="147"/>
      <c r="Z119" s="21"/>
      <c r="AL119" s="6"/>
      <c r="AM119" s="5"/>
      <c r="AN119" s="5"/>
      <c r="AO119" s="5"/>
      <c r="AP119" s="5"/>
    </row>
    <row r="120" spans="12:42" s="148" customFormat="1">
      <c r="L120" s="147"/>
      <c r="M120" s="147"/>
      <c r="N120" s="147"/>
      <c r="O120" s="147"/>
      <c r="P120" s="147"/>
      <c r="Q120" s="147"/>
      <c r="Z120" s="21"/>
      <c r="AL120" s="6"/>
      <c r="AM120" s="5"/>
      <c r="AN120" s="5"/>
      <c r="AO120" s="5"/>
      <c r="AP120" s="5"/>
    </row>
    <row r="121" spans="12:42" s="148" customFormat="1">
      <c r="L121" s="147"/>
      <c r="M121" s="147"/>
      <c r="N121" s="147"/>
      <c r="O121" s="147"/>
      <c r="P121" s="147"/>
      <c r="Q121" s="147"/>
      <c r="Z121" s="21"/>
      <c r="AL121" s="6"/>
      <c r="AM121" s="5"/>
      <c r="AN121" s="5"/>
      <c r="AO121" s="5"/>
      <c r="AP121" s="5"/>
    </row>
    <row r="122" spans="12:42" s="148" customFormat="1">
      <c r="L122" s="147"/>
      <c r="M122" s="147"/>
      <c r="N122" s="147"/>
      <c r="O122" s="147"/>
      <c r="P122" s="147"/>
      <c r="Q122" s="147"/>
      <c r="Z122" s="21"/>
      <c r="AL122" s="6"/>
      <c r="AM122" s="5"/>
      <c r="AN122" s="5"/>
      <c r="AO122" s="5"/>
      <c r="AP122" s="5"/>
    </row>
    <row r="123" spans="12:42" s="148" customFormat="1">
      <c r="L123" s="147"/>
      <c r="M123" s="147"/>
      <c r="N123" s="147"/>
      <c r="O123" s="147"/>
      <c r="P123" s="147"/>
      <c r="Q123" s="147"/>
      <c r="Z123" s="21"/>
      <c r="AL123" s="6"/>
      <c r="AM123" s="5"/>
      <c r="AN123" s="5"/>
      <c r="AO123" s="5"/>
      <c r="AP123" s="5"/>
    </row>
    <row r="124" spans="12:42" s="148" customFormat="1">
      <c r="L124" s="147"/>
      <c r="M124" s="147"/>
      <c r="N124" s="147"/>
      <c r="O124" s="147"/>
      <c r="P124" s="147"/>
      <c r="Q124" s="147"/>
      <c r="Z124" s="21"/>
      <c r="AL124" s="6"/>
      <c r="AM124" s="5"/>
      <c r="AN124" s="5"/>
      <c r="AO124" s="5"/>
      <c r="AP124" s="5"/>
    </row>
    <row r="125" spans="12:42" s="148" customFormat="1">
      <c r="L125" s="147"/>
      <c r="M125" s="147"/>
      <c r="N125" s="147"/>
      <c r="O125" s="147"/>
      <c r="P125" s="147"/>
      <c r="Q125" s="147"/>
      <c r="Z125" s="21"/>
      <c r="AL125" s="6"/>
      <c r="AM125" s="5"/>
      <c r="AN125" s="5"/>
      <c r="AO125" s="5"/>
      <c r="AP125" s="5"/>
    </row>
    <row r="126" spans="12:42" s="148" customFormat="1">
      <c r="L126" s="147"/>
      <c r="M126" s="147"/>
      <c r="N126" s="147"/>
      <c r="O126" s="147"/>
      <c r="P126" s="147"/>
      <c r="Q126" s="147"/>
      <c r="Z126" s="21"/>
      <c r="AL126" s="6"/>
      <c r="AM126" s="5"/>
      <c r="AN126" s="5"/>
      <c r="AO126" s="5"/>
      <c r="AP126" s="5"/>
    </row>
    <row r="127" spans="12:42" s="148" customFormat="1">
      <c r="L127" s="147"/>
      <c r="M127" s="147"/>
      <c r="N127" s="147"/>
      <c r="O127" s="147"/>
      <c r="P127" s="147"/>
      <c r="Q127" s="147"/>
      <c r="Z127" s="21"/>
      <c r="AL127" s="6"/>
      <c r="AM127" s="5"/>
      <c r="AN127" s="5"/>
      <c r="AO127" s="5"/>
      <c r="AP127" s="5"/>
    </row>
    <row r="128" spans="12:42" s="148" customFormat="1">
      <c r="L128" s="147"/>
      <c r="M128" s="147"/>
      <c r="N128" s="147"/>
      <c r="O128" s="147"/>
      <c r="P128" s="147"/>
      <c r="Q128" s="147"/>
      <c r="Z128" s="21"/>
      <c r="AL128" s="6"/>
      <c r="AM128" s="5"/>
      <c r="AN128" s="5"/>
      <c r="AO128" s="5"/>
      <c r="AP128" s="5"/>
    </row>
    <row r="129" spans="12:42" s="148" customFormat="1">
      <c r="L129" s="147"/>
      <c r="M129" s="147"/>
      <c r="N129" s="147"/>
      <c r="O129" s="147"/>
      <c r="P129" s="147"/>
      <c r="Q129" s="147"/>
      <c r="Z129" s="21"/>
      <c r="AL129" s="6"/>
      <c r="AM129" s="5"/>
      <c r="AN129" s="5"/>
      <c r="AO129" s="5"/>
      <c r="AP129" s="5"/>
    </row>
    <row r="130" spans="12:42" s="148" customFormat="1">
      <c r="L130" s="147"/>
      <c r="M130" s="147"/>
      <c r="N130" s="147"/>
      <c r="O130" s="147"/>
      <c r="P130" s="147"/>
      <c r="Q130" s="147"/>
      <c r="Z130" s="21"/>
      <c r="AL130" s="6"/>
      <c r="AM130" s="5"/>
      <c r="AN130" s="5"/>
      <c r="AO130" s="5"/>
      <c r="AP130" s="5"/>
    </row>
    <row r="131" spans="12:42" s="148" customFormat="1">
      <c r="L131" s="147"/>
      <c r="M131" s="147"/>
      <c r="N131" s="147"/>
      <c r="O131" s="147"/>
      <c r="P131" s="147"/>
      <c r="Q131" s="147"/>
      <c r="Z131" s="21"/>
      <c r="AL131" s="6"/>
      <c r="AM131" s="5"/>
      <c r="AN131" s="5"/>
      <c r="AO131" s="5"/>
      <c r="AP131" s="5"/>
    </row>
    <row r="132" spans="12:42" s="148" customFormat="1">
      <c r="L132" s="147"/>
      <c r="M132" s="147"/>
      <c r="N132" s="147"/>
      <c r="O132" s="147"/>
      <c r="P132" s="147"/>
      <c r="Q132" s="147"/>
      <c r="Z132" s="21"/>
      <c r="AL132" s="6"/>
      <c r="AM132" s="5"/>
      <c r="AN132" s="5"/>
      <c r="AO132" s="5"/>
      <c r="AP132" s="5"/>
    </row>
    <row r="133" spans="12:42" s="148" customFormat="1">
      <c r="L133" s="147"/>
      <c r="M133" s="147"/>
      <c r="N133" s="147"/>
      <c r="O133" s="147"/>
      <c r="P133" s="147"/>
      <c r="Q133" s="147"/>
      <c r="Z133" s="4"/>
      <c r="AL133" s="6"/>
      <c r="AM133" s="5"/>
      <c r="AN133" s="5"/>
      <c r="AO133" s="5"/>
      <c r="AP133" s="5"/>
    </row>
    <row r="134" spans="12:42" s="148" customFormat="1">
      <c r="L134" s="147"/>
      <c r="M134" s="147"/>
      <c r="N134" s="147"/>
      <c r="O134" s="147"/>
      <c r="P134" s="147"/>
      <c r="Q134" s="147"/>
      <c r="Z134" s="4"/>
      <c r="AL134" s="6"/>
      <c r="AM134" s="5"/>
      <c r="AN134" s="5"/>
      <c r="AO134" s="5"/>
      <c r="AP134" s="5"/>
    </row>
    <row r="135" spans="12:42" s="148" customFormat="1">
      <c r="L135" s="147"/>
      <c r="M135" s="147"/>
      <c r="N135" s="147"/>
      <c r="O135" s="147"/>
      <c r="P135" s="147"/>
      <c r="Q135" s="147"/>
      <c r="Z135" s="4"/>
      <c r="AL135" s="6"/>
      <c r="AM135" s="5"/>
      <c r="AN135" s="5"/>
      <c r="AO135" s="5"/>
      <c r="AP135" s="5"/>
    </row>
  </sheetData>
  <mergeCells count="49">
    <mergeCell ref="F82:J82"/>
    <mergeCell ref="L82:Q82"/>
    <mergeCell ref="T82:X82"/>
    <mergeCell ref="B74:D74"/>
    <mergeCell ref="F74:J74"/>
    <mergeCell ref="L74:Q74"/>
    <mergeCell ref="S74:S75"/>
    <mergeCell ref="T74:X74"/>
    <mergeCell ref="Z74:Z75"/>
    <mergeCell ref="B75:C75"/>
    <mergeCell ref="B57:D57"/>
    <mergeCell ref="F57:J57"/>
    <mergeCell ref="L57:Q57"/>
    <mergeCell ref="S57:S58"/>
    <mergeCell ref="T57:X57"/>
    <mergeCell ref="Z57:Z58"/>
    <mergeCell ref="B58:C58"/>
    <mergeCell ref="B47:D47"/>
    <mergeCell ref="F47:J47"/>
    <mergeCell ref="L47:Q47"/>
    <mergeCell ref="S47:S48"/>
    <mergeCell ref="T47:X47"/>
    <mergeCell ref="Z47:Z48"/>
    <mergeCell ref="B48:C48"/>
    <mergeCell ref="B37:D37"/>
    <mergeCell ref="F37:J37"/>
    <mergeCell ref="L37:Q37"/>
    <mergeCell ref="S37:S38"/>
    <mergeCell ref="T37:X37"/>
    <mergeCell ref="Z37:Z38"/>
    <mergeCell ref="B38:C38"/>
    <mergeCell ref="Z11:Z12"/>
    <mergeCell ref="AL11:AP11"/>
    <mergeCell ref="B12:C12"/>
    <mergeCell ref="B27:D27"/>
    <mergeCell ref="F27:J27"/>
    <mergeCell ref="L27:Q27"/>
    <mergeCell ref="S27:S28"/>
    <mergeCell ref="T27:X27"/>
    <mergeCell ref="Z27:Z28"/>
    <mergeCell ref="B28:C28"/>
    <mergeCell ref="E7:S7"/>
    <mergeCell ref="T7:X7"/>
    <mergeCell ref="F8:S8"/>
    <mergeCell ref="B11:D11"/>
    <mergeCell ref="F11:J11"/>
    <mergeCell ref="L11:Q11"/>
    <mergeCell ref="S11:S12"/>
    <mergeCell ref="T11:X11"/>
  </mergeCells>
  <conditionalFormatting sqref="L83">
    <cfRule type="cellIs" dxfId="170" priority="171" operator="equal">
      <formula>"S"</formula>
    </cfRule>
  </conditionalFormatting>
  <conditionalFormatting sqref="L83">
    <cfRule type="containsBlanks" dxfId="169" priority="169">
      <formula>LEN(TRIM(L83))=0</formula>
    </cfRule>
    <cfRule type="expression" dxfId="168" priority="170">
      <formula>$B$3=0</formula>
    </cfRule>
  </conditionalFormatting>
  <conditionalFormatting sqref="M83">
    <cfRule type="containsBlanks" dxfId="167" priority="167">
      <formula>LEN(TRIM(M83))=0</formula>
    </cfRule>
    <cfRule type="expression" dxfId="166" priority="168">
      <formula>$B$3=1</formula>
    </cfRule>
  </conditionalFormatting>
  <conditionalFormatting sqref="N83">
    <cfRule type="containsBlanks" dxfId="165" priority="165">
      <formula>LEN(TRIM(N83))=0</formula>
    </cfRule>
    <cfRule type="expression" dxfId="164" priority="166">
      <formula>$B$3=2</formula>
    </cfRule>
  </conditionalFormatting>
  <conditionalFormatting sqref="O83">
    <cfRule type="containsBlanks" dxfId="163" priority="163">
      <formula>LEN(TRIM(O83))=0</formula>
    </cfRule>
    <cfRule type="expression" dxfId="162" priority="164">
      <formula>$B$3=3</formula>
    </cfRule>
  </conditionalFormatting>
  <conditionalFormatting sqref="P83">
    <cfRule type="containsBlanks" dxfId="161" priority="161">
      <formula>LEN(TRIM(P83))=0</formula>
    </cfRule>
    <cfRule type="expression" dxfId="160" priority="162">
      <formula>$B$3=4</formula>
    </cfRule>
  </conditionalFormatting>
  <conditionalFormatting sqref="Q83">
    <cfRule type="containsBlanks" dxfId="159" priority="159">
      <formula>LEN(TRIM(Q83))=0</formula>
    </cfRule>
    <cfRule type="expression" dxfId="158" priority="160">
      <formula>$B$3=5</formula>
    </cfRule>
  </conditionalFormatting>
  <conditionalFormatting sqref="AL15:AP19 AL76:AP80">
    <cfRule type="cellIs" dxfId="157" priority="158" operator="equal">
      <formula>1</formula>
    </cfRule>
  </conditionalFormatting>
  <conditionalFormatting sqref="AL12:AP12">
    <cfRule type="cellIs" dxfId="156" priority="157" operator="equal">
      <formula>1</formula>
    </cfRule>
  </conditionalFormatting>
  <conditionalFormatting sqref="AL21:AP21">
    <cfRule type="cellIs" dxfId="155" priority="156" operator="equal">
      <formula>1</formula>
    </cfRule>
  </conditionalFormatting>
  <conditionalFormatting sqref="AL20:AP20">
    <cfRule type="cellIs" dxfId="154" priority="155" operator="equal">
      <formula>1</formula>
    </cfRule>
  </conditionalFormatting>
  <conditionalFormatting sqref="AL14:AP14">
    <cfRule type="cellIs" dxfId="153" priority="154" operator="equal">
      <formula>1</formula>
    </cfRule>
  </conditionalFormatting>
  <conditionalFormatting sqref="AL13:AP13">
    <cfRule type="cellIs" dxfId="152" priority="153" operator="equal">
      <formula>1</formula>
    </cfRule>
  </conditionalFormatting>
  <conditionalFormatting sqref="AL13 AL76:AL80">
    <cfRule type="expression" dxfId="151" priority="152">
      <formula>H13=S</formula>
    </cfRule>
  </conditionalFormatting>
  <conditionalFormatting sqref="AL13:AP23 AL76:AP80">
    <cfRule type="containsText" dxfId="150" priority="151" operator="containsText" text="ok">
      <formula>NOT(ISERROR(SEARCH("ok",AL13)))</formula>
    </cfRule>
  </conditionalFormatting>
  <conditionalFormatting sqref="AL12:AP12">
    <cfRule type="expression" dxfId="149" priority="150">
      <formula>$B$3=1</formula>
    </cfRule>
  </conditionalFormatting>
  <conditionalFormatting sqref="AM12">
    <cfRule type="expression" dxfId="148" priority="149">
      <formula>$B$3=2</formula>
    </cfRule>
  </conditionalFormatting>
  <conditionalFormatting sqref="AN12">
    <cfRule type="expression" dxfId="147" priority="148">
      <formula>$B$3=3</formula>
    </cfRule>
  </conditionalFormatting>
  <conditionalFormatting sqref="AO12">
    <cfRule type="expression" dxfId="146" priority="147">
      <formula>$B$3=4</formula>
    </cfRule>
  </conditionalFormatting>
  <conditionalFormatting sqref="AP12">
    <cfRule type="expression" dxfId="145" priority="146">
      <formula>$B$3=5</formula>
    </cfRule>
  </conditionalFormatting>
  <conditionalFormatting sqref="AL29:AP31">
    <cfRule type="cellIs" dxfId="144" priority="145" operator="equal">
      <formula>1</formula>
    </cfRule>
  </conditionalFormatting>
  <conditionalFormatting sqref="AL39:AP41">
    <cfRule type="containsText" dxfId="143" priority="144" operator="containsText" text="ok">
      <formula>NOT(ISERROR(SEARCH("ok",AL39)))</formula>
    </cfRule>
  </conditionalFormatting>
  <conditionalFormatting sqref="AL49:AP51">
    <cfRule type="cellIs" dxfId="142" priority="143" operator="equal">
      <formula>1</formula>
    </cfRule>
  </conditionalFormatting>
  <conditionalFormatting sqref="AL59:AP68">
    <cfRule type="containsText" dxfId="141" priority="142" operator="containsText" text="ok">
      <formula>NOT(ISERROR(SEARCH("ok",AL59)))</formula>
    </cfRule>
  </conditionalFormatting>
  <conditionalFormatting sqref="AL29:AL31">
    <cfRule type="expression" dxfId="140" priority="141">
      <formula>H29=S</formula>
    </cfRule>
  </conditionalFormatting>
  <conditionalFormatting sqref="AL29:AP31">
    <cfRule type="containsText" dxfId="139" priority="140" operator="containsText" text="ok">
      <formula>NOT(ISERROR(SEARCH("ok",AL29)))</formula>
    </cfRule>
  </conditionalFormatting>
  <conditionalFormatting sqref="AL39:AP41">
    <cfRule type="cellIs" dxfId="138" priority="139" operator="equal">
      <formula>1</formula>
    </cfRule>
  </conditionalFormatting>
  <conditionalFormatting sqref="AL39:AL41">
    <cfRule type="expression" dxfId="137" priority="138">
      <formula>H39=S</formula>
    </cfRule>
  </conditionalFormatting>
  <conditionalFormatting sqref="AL49:AL51">
    <cfRule type="expression" dxfId="136" priority="137">
      <formula>H49=S</formula>
    </cfRule>
  </conditionalFormatting>
  <conditionalFormatting sqref="AL49:AP51">
    <cfRule type="containsText" dxfId="135" priority="136" operator="containsText" text="ok">
      <formula>NOT(ISERROR(SEARCH("ok",AL49)))</formula>
    </cfRule>
  </conditionalFormatting>
  <conditionalFormatting sqref="AL59:AP68">
    <cfRule type="cellIs" dxfId="134" priority="135" operator="equal">
      <formula>1</formula>
    </cfRule>
  </conditionalFormatting>
  <conditionalFormatting sqref="AL59:AL68">
    <cfRule type="expression" dxfId="133" priority="134">
      <formula>H59=S</formula>
    </cfRule>
  </conditionalFormatting>
  <conditionalFormatting sqref="L12">
    <cfRule type="expression" dxfId="132" priority="133">
      <formula>$B$3=0</formula>
    </cfRule>
  </conditionalFormatting>
  <conditionalFormatting sqref="N12">
    <cfRule type="expression" dxfId="131" priority="132">
      <formula>$B$3=2</formula>
    </cfRule>
  </conditionalFormatting>
  <conditionalFormatting sqref="O12">
    <cfRule type="expression" dxfId="130" priority="131">
      <formula>$B$3=3</formula>
    </cfRule>
  </conditionalFormatting>
  <conditionalFormatting sqref="P12">
    <cfRule type="expression" dxfId="129" priority="130">
      <formula>$B$3=4</formula>
    </cfRule>
  </conditionalFormatting>
  <conditionalFormatting sqref="Q12">
    <cfRule type="expression" dxfId="128" priority="129">
      <formula>$B$3=5</formula>
    </cfRule>
  </conditionalFormatting>
  <conditionalFormatting sqref="T31:X31">
    <cfRule type="cellIs" dxfId="127" priority="128" operator="equal">
      <formula>"S"</formula>
    </cfRule>
  </conditionalFormatting>
  <conditionalFormatting sqref="T29:X31">
    <cfRule type="cellIs" dxfId="126" priority="127" operator="equal">
      <formula>"S"</formula>
    </cfRule>
  </conditionalFormatting>
  <conditionalFormatting sqref="T13:X21">
    <cfRule type="cellIs" dxfId="125" priority="126" operator="equal">
      <formula>"S"</formula>
    </cfRule>
  </conditionalFormatting>
  <conditionalFormatting sqref="T39:X41">
    <cfRule type="cellIs" dxfId="124" priority="125" operator="equal">
      <formula>"S"</formula>
    </cfRule>
  </conditionalFormatting>
  <conditionalFormatting sqref="T49:X51">
    <cfRule type="cellIs" dxfId="123" priority="124" operator="equal">
      <formula>"S"</formula>
    </cfRule>
  </conditionalFormatting>
  <conditionalFormatting sqref="T59:X68">
    <cfRule type="cellIs" dxfId="122" priority="123" operator="equal">
      <formula>"S"</formula>
    </cfRule>
  </conditionalFormatting>
  <conditionalFormatting sqref="T76:X80">
    <cfRule type="cellIs" dxfId="121" priority="122" operator="equal">
      <formula>"S"</formula>
    </cfRule>
  </conditionalFormatting>
  <conditionalFormatting sqref="T13:X80">
    <cfRule type="cellIs" dxfId="120" priority="121" operator="equal">
      <formula>"N"</formula>
    </cfRule>
  </conditionalFormatting>
  <conditionalFormatting sqref="S31">
    <cfRule type="cellIs" dxfId="119" priority="120" operator="equal">
      <formula>"S"</formula>
    </cfRule>
  </conditionalFormatting>
  <conditionalFormatting sqref="S29:S31">
    <cfRule type="cellIs" dxfId="118" priority="119" operator="equal">
      <formula>"S"</formula>
    </cfRule>
  </conditionalFormatting>
  <conditionalFormatting sqref="S30">
    <cfRule type="cellIs" dxfId="117" priority="118" operator="equal">
      <formula>"S"</formula>
    </cfRule>
  </conditionalFormatting>
  <conditionalFormatting sqref="S13:S21">
    <cfRule type="cellIs" dxfId="116" priority="117" operator="equal">
      <formula>"S"</formula>
    </cfRule>
  </conditionalFormatting>
  <conditionalFormatting sqref="S39:S41">
    <cfRule type="cellIs" dxfId="115" priority="116" operator="equal">
      <formula>"S"</formula>
    </cfRule>
  </conditionalFormatting>
  <conditionalFormatting sqref="S49:S51">
    <cfRule type="cellIs" dxfId="114" priority="115" operator="equal">
      <formula>"S"</formula>
    </cfRule>
  </conditionalFormatting>
  <conditionalFormatting sqref="S59:S68">
    <cfRule type="cellIs" dxfId="113" priority="114" operator="equal">
      <formula>"S"</formula>
    </cfRule>
  </conditionalFormatting>
  <conditionalFormatting sqref="S76:S80">
    <cfRule type="cellIs" dxfId="112" priority="113" operator="equal">
      <formula>"S"</formula>
    </cfRule>
  </conditionalFormatting>
  <conditionalFormatting sqref="S13:S80">
    <cfRule type="cellIs" dxfId="111" priority="112" operator="equal">
      <formula>"N"</formula>
    </cfRule>
  </conditionalFormatting>
  <conditionalFormatting sqref="M12">
    <cfRule type="expression" dxfId="110" priority="111">
      <formula>$B$3=1</formula>
    </cfRule>
  </conditionalFormatting>
  <conditionalFormatting sqref="L50 L76:L80 L14:L21 L62 L64">
    <cfRule type="expression" dxfId="109" priority="110">
      <formula>$B$3=0</formula>
    </cfRule>
  </conditionalFormatting>
  <conditionalFormatting sqref="M50 M76:M80 M14:M21">
    <cfRule type="expression" dxfId="108" priority="109">
      <formula>$B$3=1</formula>
    </cfRule>
  </conditionalFormatting>
  <conditionalFormatting sqref="Q50 Q76:Q80 Q14:Q21">
    <cfRule type="expression" dxfId="107" priority="108">
      <formula>$B$3=5</formula>
    </cfRule>
  </conditionalFormatting>
  <conditionalFormatting sqref="L30">
    <cfRule type="expression" dxfId="106" priority="107">
      <formula>$B$3=0</formula>
    </cfRule>
  </conditionalFormatting>
  <conditionalFormatting sqref="M30">
    <cfRule type="expression" dxfId="105" priority="106">
      <formula>$B$3=1</formula>
    </cfRule>
  </conditionalFormatting>
  <conditionalFormatting sqref="N14:N21 N50 N76:N80">
    <cfRule type="expression" dxfId="104" priority="105">
      <formula>$B$3=2</formula>
    </cfRule>
  </conditionalFormatting>
  <conditionalFormatting sqref="N30">
    <cfRule type="expression" dxfId="103" priority="104">
      <formula>$B$3=2</formula>
    </cfRule>
  </conditionalFormatting>
  <conditionalFormatting sqref="O30 O14:O21 O50 O76:O80">
    <cfRule type="expression" dxfId="102" priority="103">
      <formula>$B$3=3</formula>
    </cfRule>
  </conditionalFormatting>
  <conditionalFormatting sqref="P30 P14:P21 P50 P76:P80">
    <cfRule type="expression" dxfId="101" priority="102">
      <formula>$B$3=4</formula>
    </cfRule>
  </conditionalFormatting>
  <conditionalFormatting sqref="Q30">
    <cfRule type="expression" dxfId="100" priority="101">
      <formula>$B$3=5</formula>
    </cfRule>
  </conditionalFormatting>
  <conditionalFormatting sqref="L59:L60">
    <cfRule type="expression" dxfId="99" priority="100">
      <formula>$B$3=0</formula>
    </cfRule>
  </conditionalFormatting>
  <conditionalFormatting sqref="M59">
    <cfRule type="expression" dxfId="98" priority="99">
      <formula>$B$3=1</formula>
    </cfRule>
  </conditionalFormatting>
  <conditionalFormatting sqref="Q59">
    <cfRule type="expression" dxfId="97" priority="98">
      <formula>$B$3=5</formula>
    </cfRule>
  </conditionalFormatting>
  <conditionalFormatting sqref="L68">
    <cfRule type="expression" dxfId="96" priority="97">
      <formula>$B$3=0</formula>
    </cfRule>
  </conditionalFormatting>
  <conditionalFormatting sqref="N59">
    <cfRule type="expression" dxfId="95" priority="96">
      <formula>$B$3=2</formula>
    </cfRule>
  </conditionalFormatting>
  <conditionalFormatting sqref="O59">
    <cfRule type="expression" dxfId="94" priority="95">
      <formula>$B$3=3</formula>
    </cfRule>
  </conditionalFormatting>
  <conditionalFormatting sqref="P59">
    <cfRule type="expression" dxfId="93" priority="94">
      <formula>$B$3=4</formula>
    </cfRule>
  </conditionalFormatting>
  <conditionalFormatting sqref="L67">
    <cfRule type="expression" dxfId="92" priority="93">
      <formula>$B$3=0</formula>
    </cfRule>
  </conditionalFormatting>
  <conditionalFormatting sqref="L65">
    <cfRule type="expression" dxfId="91" priority="92">
      <formula>$B$3=0</formula>
    </cfRule>
  </conditionalFormatting>
  <conditionalFormatting sqref="L66">
    <cfRule type="expression" dxfId="90" priority="91">
      <formula>$B$3=0</formula>
    </cfRule>
  </conditionalFormatting>
  <conditionalFormatting sqref="L61">
    <cfRule type="expression" dxfId="89" priority="90">
      <formula>$B$3=0</formula>
    </cfRule>
  </conditionalFormatting>
  <conditionalFormatting sqref="L63">
    <cfRule type="expression" dxfId="88" priority="89">
      <formula>$B$3=0</formula>
    </cfRule>
  </conditionalFormatting>
  <conditionalFormatting sqref="L31">
    <cfRule type="expression" dxfId="87" priority="88">
      <formula>$B$3=0</formula>
    </cfRule>
  </conditionalFormatting>
  <conditionalFormatting sqref="M31">
    <cfRule type="expression" dxfId="86" priority="87">
      <formula>$B$3=1</formula>
    </cfRule>
  </conditionalFormatting>
  <conditionalFormatting sqref="N31">
    <cfRule type="expression" dxfId="85" priority="86">
      <formula>$B$3=2</formula>
    </cfRule>
  </conditionalFormatting>
  <conditionalFormatting sqref="O31">
    <cfRule type="expression" dxfId="84" priority="85">
      <formula>$B$3=3</formula>
    </cfRule>
  </conditionalFormatting>
  <conditionalFormatting sqref="P31">
    <cfRule type="expression" dxfId="83" priority="84">
      <formula>$B$3=4</formula>
    </cfRule>
  </conditionalFormatting>
  <conditionalFormatting sqref="Q31">
    <cfRule type="expression" dxfId="82" priority="83">
      <formula>$B$3=5</formula>
    </cfRule>
  </conditionalFormatting>
  <conditionalFormatting sqref="L51">
    <cfRule type="expression" dxfId="81" priority="82">
      <formula>$B$3=0</formula>
    </cfRule>
  </conditionalFormatting>
  <conditionalFormatting sqref="M51">
    <cfRule type="expression" dxfId="80" priority="81">
      <formula>$B$3=1</formula>
    </cfRule>
  </conditionalFormatting>
  <conditionalFormatting sqref="N51">
    <cfRule type="expression" dxfId="79" priority="80">
      <formula>$B$3=2</formula>
    </cfRule>
  </conditionalFormatting>
  <conditionalFormatting sqref="O51">
    <cfRule type="expression" dxfId="78" priority="79">
      <formula>$B$3=3</formula>
    </cfRule>
  </conditionalFormatting>
  <conditionalFormatting sqref="P51">
    <cfRule type="expression" dxfId="77" priority="78">
      <formula>$B$3=4</formula>
    </cfRule>
  </conditionalFormatting>
  <conditionalFormatting sqref="Q51">
    <cfRule type="expression" dxfId="76" priority="77">
      <formula>$B$3=5</formula>
    </cfRule>
  </conditionalFormatting>
  <conditionalFormatting sqref="L49">
    <cfRule type="expression" dxfId="75" priority="76">
      <formula>$B$3=0</formula>
    </cfRule>
  </conditionalFormatting>
  <conditionalFormatting sqref="M49">
    <cfRule type="expression" dxfId="74" priority="75">
      <formula>$B$3=1</formula>
    </cfRule>
  </conditionalFormatting>
  <conditionalFormatting sqref="Q49">
    <cfRule type="expression" dxfId="73" priority="74">
      <formula>$B$3=5</formula>
    </cfRule>
  </conditionalFormatting>
  <conditionalFormatting sqref="N49">
    <cfRule type="expression" dxfId="72" priority="73">
      <formula>$B$3=2</formula>
    </cfRule>
  </conditionalFormatting>
  <conditionalFormatting sqref="O49">
    <cfRule type="expression" dxfId="71" priority="72">
      <formula>$B$3=3</formula>
    </cfRule>
  </conditionalFormatting>
  <conditionalFormatting sqref="P49">
    <cfRule type="expression" dxfId="70" priority="71">
      <formula>$B$3=4</formula>
    </cfRule>
  </conditionalFormatting>
  <conditionalFormatting sqref="L40">
    <cfRule type="expression" dxfId="69" priority="70">
      <formula>$B$3=0</formula>
    </cfRule>
  </conditionalFormatting>
  <conditionalFormatting sqref="M40">
    <cfRule type="expression" dxfId="68" priority="69">
      <formula>$B$3=1</formula>
    </cfRule>
  </conditionalFormatting>
  <conditionalFormatting sqref="N40">
    <cfRule type="expression" dxfId="67" priority="68">
      <formula>$B$3=2</formula>
    </cfRule>
  </conditionalFormatting>
  <conditionalFormatting sqref="O40">
    <cfRule type="expression" dxfId="66" priority="67">
      <formula>$B$3=3</formula>
    </cfRule>
  </conditionalFormatting>
  <conditionalFormatting sqref="P40">
    <cfRule type="expression" dxfId="65" priority="66">
      <formula>$B$3=4</formula>
    </cfRule>
  </conditionalFormatting>
  <conditionalFormatting sqref="Q40">
    <cfRule type="expression" dxfId="64" priority="65">
      <formula>$B$3=5</formula>
    </cfRule>
  </conditionalFormatting>
  <conditionalFormatting sqref="L41">
    <cfRule type="expression" dxfId="63" priority="64">
      <formula>$B$3=0</formula>
    </cfRule>
  </conditionalFormatting>
  <conditionalFormatting sqref="M41">
    <cfRule type="expression" dxfId="62" priority="63">
      <formula>$B$3=1</formula>
    </cfRule>
  </conditionalFormatting>
  <conditionalFormatting sqref="N41">
    <cfRule type="expression" dxfId="61" priority="62">
      <formula>$B$3=2</formula>
    </cfRule>
  </conditionalFormatting>
  <conditionalFormatting sqref="O41">
    <cfRule type="expression" dxfId="60" priority="61">
      <formula>$B$3=3</formula>
    </cfRule>
  </conditionalFormatting>
  <conditionalFormatting sqref="P41">
    <cfRule type="expression" dxfId="59" priority="60">
      <formula>$B$3=4</formula>
    </cfRule>
  </conditionalFormatting>
  <conditionalFormatting sqref="Q41">
    <cfRule type="expression" dxfId="58" priority="59">
      <formula>$B$3=5</formula>
    </cfRule>
  </conditionalFormatting>
  <conditionalFormatting sqref="L39">
    <cfRule type="expression" dxfId="57" priority="58">
      <formula>$B$3=0</formula>
    </cfRule>
  </conditionalFormatting>
  <conditionalFormatting sqref="M39">
    <cfRule type="expression" dxfId="56" priority="57">
      <formula>$B$3=1</formula>
    </cfRule>
  </conditionalFormatting>
  <conditionalFormatting sqref="N39">
    <cfRule type="expression" dxfId="55" priority="56">
      <formula>$B$3=2</formula>
    </cfRule>
  </conditionalFormatting>
  <conditionalFormatting sqref="O39">
    <cfRule type="expression" dxfId="54" priority="55">
      <formula>$B$3=3</formula>
    </cfRule>
  </conditionalFormatting>
  <conditionalFormatting sqref="P39">
    <cfRule type="expression" dxfId="53" priority="54">
      <formula>$B$3=4</formula>
    </cfRule>
  </conditionalFormatting>
  <conditionalFormatting sqref="Q39">
    <cfRule type="expression" dxfId="52" priority="53">
      <formula>$B$3=5</formula>
    </cfRule>
  </conditionalFormatting>
  <conditionalFormatting sqref="L29">
    <cfRule type="expression" dxfId="51" priority="52">
      <formula>$B$3=0</formula>
    </cfRule>
  </conditionalFormatting>
  <conditionalFormatting sqref="M29">
    <cfRule type="expression" dxfId="50" priority="51">
      <formula>$B$3=1</formula>
    </cfRule>
  </conditionalFormatting>
  <conditionalFormatting sqref="N29">
    <cfRule type="expression" dxfId="49" priority="50">
      <formula>$B$3=2</formula>
    </cfRule>
  </conditionalFormatting>
  <conditionalFormatting sqref="O29">
    <cfRule type="expression" dxfId="48" priority="49">
      <formula>$B$3=3</formula>
    </cfRule>
  </conditionalFormatting>
  <conditionalFormatting sqref="P29">
    <cfRule type="expression" dxfId="47" priority="48">
      <formula>$B$3=4</formula>
    </cfRule>
  </conditionalFormatting>
  <conditionalFormatting sqref="Q29">
    <cfRule type="expression" dxfId="46" priority="47">
      <formula>$B$3=5</formula>
    </cfRule>
  </conditionalFormatting>
  <conditionalFormatting sqref="L13">
    <cfRule type="expression" dxfId="45" priority="46">
      <formula>$B$3=0</formula>
    </cfRule>
  </conditionalFormatting>
  <conditionalFormatting sqref="M13">
    <cfRule type="expression" dxfId="44" priority="45">
      <formula>$B$3=1</formula>
    </cfRule>
  </conditionalFormatting>
  <conditionalFormatting sqref="N13">
    <cfRule type="expression" dxfId="43" priority="44">
      <formula>$B$3=2</formula>
    </cfRule>
  </conditionalFormatting>
  <conditionalFormatting sqref="O13">
    <cfRule type="expression" dxfId="42" priority="43">
      <formula>$B$3=3</formula>
    </cfRule>
  </conditionalFormatting>
  <conditionalFormatting sqref="P13">
    <cfRule type="expression" dxfId="41" priority="42">
      <formula>$B$3=4</formula>
    </cfRule>
  </conditionalFormatting>
  <conditionalFormatting sqref="Q13">
    <cfRule type="expression" dxfId="40" priority="41">
      <formula>$B$3=5</formula>
    </cfRule>
  </conditionalFormatting>
  <conditionalFormatting sqref="M60:M68">
    <cfRule type="expression" dxfId="39" priority="40">
      <formula>$B$3=1</formula>
    </cfRule>
  </conditionalFormatting>
  <conditionalFormatting sqref="Q60:Q68">
    <cfRule type="expression" dxfId="38" priority="39">
      <formula>$B$3=5</formula>
    </cfRule>
  </conditionalFormatting>
  <conditionalFormatting sqref="N60:N68">
    <cfRule type="expression" dxfId="37" priority="38">
      <formula>$B$3=2</formula>
    </cfRule>
  </conditionalFormatting>
  <conditionalFormatting sqref="O60:O68">
    <cfRule type="expression" dxfId="36" priority="37">
      <formula>$B$3=3</formula>
    </cfRule>
  </conditionalFormatting>
  <conditionalFormatting sqref="P60:P68">
    <cfRule type="expression" dxfId="35" priority="36">
      <formula>$B$3=4</formula>
    </cfRule>
  </conditionalFormatting>
  <conditionalFormatting sqref="L28">
    <cfRule type="expression" dxfId="34" priority="35">
      <formula>$B$3=0</formula>
    </cfRule>
  </conditionalFormatting>
  <conditionalFormatting sqref="M28">
    <cfRule type="expression" dxfId="33" priority="34">
      <formula>$B$3=1</formula>
    </cfRule>
  </conditionalFormatting>
  <conditionalFormatting sqref="N28">
    <cfRule type="expression" dxfId="32" priority="33">
      <formula>$B$3=2</formula>
    </cfRule>
  </conditionalFormatting>
  <conditionalFormatting sqref="O28">
    <cfRule type="expression" dxfId="31" priority="32">
      <formula>$B$3=3</formula>
    </cfRule>
  </conditionalFormatting>
  <conditionalFormatting sqref="P28">
    <cfRule type="expression" dxfId="30" priority="31">
      <formula>$B$3=4</formula>
    </cfRule>
  </conditionalFormatting>
  <conditionalFormatting sqref="Q28">
    <cfRule type="expression" dxfId="29" priority="30">
      <formula>$B$3=5</formula>
    </cfRule>
  </conditionalFormatting>
  <conditionalFormatting sqref="L38">
    <cfRule type="expression" dxfId="28" priority="29">
      <formula>$B$3=0</formula>
    </cfRule>
  </conditionalFormatting>
  <conditionalFormatting sqref="M38">
    <cfRule type="expression" dxfId="27" priority="28">
      <formula>$B$3=1</formula>
    </cfRule>
  </conditionalFormatting>
  <conditionalFormatting sqref="N38">
    <cfRule type="expression" dxfId="26" priority="27">
      <formula>$B$3=2</formula>
    </cfRule>
  </conditionalFormatting>
  <conditionalFormatting sqref="O38">
    <cfRule type="expression" dxfId="25" priority="26">
      <formula>$B$3=3</formula>
    </cfRule>
  </conditionalFormatting>
  <conditionalFormatting sqref="P38">
    <cfRule type="expression" dxfId="24" priority="25">
      <formula>$B$3=4</formula>
    </cfRule>
  </conditionalFormatting>
  <conditionalFormatting sqref="Q38">
    <cfRule type="expression" dxfId="23" priority="24">
      <formula>$B$3=5</formula>
    </cfRule>
  </conditionalFormatting>
  <conditionalFormatting sqref="Q75">
    <cfRule type="expression" dxfId="22" priority="23">
      <formula>$B$3=5</formula>
    </cfRule>
  </conditionalFormatting>
  <conditionalFormatting sqref="L48">
    <cfRule type="expression" dxfId="21" priority="22">
      <formula>$B$3=0</formula>
    </cfRule>
  </conditionalFormatting>
  <conditionalFormatting sqref="M48">
    <cfRule type="expression" dxfId="20" priority="21">
      <formula>$B$3=1</formula>
    </cfRule>
  </conditionalFormatting>
  <conditionalFormatting sqref="N48">
    <cfRule type="expression" dxfId="19" priority="20">
      <formula>$B$3=2</formula>
    </cfRule>
  </conditionalFormatting>
  <conditionalFormatting sqref="O48">
    <cfRule type="expression" dxfId="18" priority="19">
      <formula>$B$3=3</formula>
    </cfRule>
  </conditionalFormatting>
  <conditionalFormatting sqref="P48">
    <cfRule type="expression" dxfId="17" priority="18">
      <formula>$B$3=4</formula>
    </cfRule>
  </conditionalFormatting>
  <conditionalFormatting sqref="Q48">
    <cfRule type="expression" dxfId="16" priority="17">
      <formula>$B$3=5</formula>
    </cfRule>
  </conditionalFormatting>
  <conditionalFormatting sqref="L58">
    <cfRule type="expression" dxfId="15" priority="16">
      <formula>$B$3=0</formula>
    </cfRule>
  </conditionalFormatting>
  <conditionalFormatting sqref="M58">
    <cfRule type="expression" dxfId="14" priority="15">
      <formula>$B$3=1</formula>
    </cfRule>
  </conditionalFormatting>
  <conditionalFormatting sqref="N58">
    <cfRule type="expression" dxfId="13" priority="14">
      <formula>$B$3=2</formula>
    </cfRule>
  </conditionalFormatting>
  <conditionalFormatting sqref="O58">
    <cfRule type="expression" dxfId="12" priority="13">
      <formula>$B$3=3</formula>
    </cfRule>
  </conditionalFormatting>
  <conditionalFormatting sqref="P58">
    <cfRule type="expression" dxfId="11" priority="12">
      <formula>$B$3=4</formula>
    </cfRule>
  </conditionalFormatting>
  <conditionalFormatting sqref="Q58">
    <cfRule type="expression" dxfId="10" priority="11">
      <formula>$B$3=5</formula>
    </cfRule>
  </conditionalFormatting>
  <conditionalFormatting sqref="L75">
    <cfRule type="expression" dxfId="9" priority="10">
      <formula>$B$3=0</formula>
    </cfRule>
  </conditionalFormatting>
  <conditionalFormatting sqref="M75">
    <cfRule type="expression" dxfId="8" priority="9">
      <formula>$B$3=1</formula>
    </cfRule>
  </conditionalFormatting>
  <conditionalFormatting sqref="N75">
    <cfRule type="expression" dxfId="7" priority="8">
      <formula>$B$3=2</formula>
    </cfRule>
  </conditionalFormatting>
  <conditionalFormatting sqref="O75">
    <cfRule type="expression" dxfId="6" priority="7">
      <formula>$B$3=3</formula>
    </cfRule>
  </conditionalFormatting>
  <conditionalFormatting sqref="P75">
    <cfRule type="expression" dxfId="5" priority="6">
      <formula>$B$3=4</formula>
    </cfRule>
  </conditionalFormatting>
  <conditionalFormatting sqref="F13:J21 F76:J80">
    <cfRule type="cellIs" dxfId="4" priority="5" operator="equal">
      <formula>"S"</formula>
    </cfRule>
  </conditionalFormatting>
  <conditionalFormatting sqref="F29:J31">
    <cfRule type="cellIs" dxfId="3" priority="4" operator="equal">
      <formula>"S"</formula>
    </cfRule>
  </conditionalFormatting>
  <conditionalFormatting sqref="F39:J41">
    <cfRule type="cellIs" dxfId="2" priority="3" operator="equal">
      <formula>"S"</formula>
    </cfRule>
  </conditionalFormatting>
  <conditionalFormatting sqref="F49:J51">
    <cfRule type="cellIs" dxfId="1" priority="2" operator="equal">
      <formula>"S"</formula>
    </cfRule>
  </conditionalFormatting>
  <conditionalFormatting sqref="F59:J68">
    <cfRule type="cellIs" dxfId="0" priority="1" operator="equal">
      <formula>"S"</formula>
    </cfRule>
  </conditionalFormatting>
  <printOptions horizontalCentered="1"/>
  <pageMargins left="0.51181102362204722" right="0.51181102362204722" top="0.59055118110236227" bottom="0.59055118110236227" header="0.31496062992125984" footer="0.31496062992125984"/>
  <pageSetup paperSize="8" scale="89" fitToHeight="6" orientation="landscape"/>
  <rowBreaks count="5" manualBreakCount="5">
    <brk id="26" min="1" max="24" man="1"/>
    <brk id="36" min="1" max="24" man="1"/>
    <brk id="46" min="1" max="24" man="1"/>
    <brk id="56" min="1" max="24" man="1"/>
    <brk id="73" min="1"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5</vt:i4>
      </vt:variant>
      <vt:variant>
        <vt:lpstr>Intervalos nomeados</vt:lpstr>
      </vt:variant>
      <vt:variant>
        <vt:i4>7</vt:i4>
      </vt:variant>
    </vt:vector>
  </HeadingPairs>
  <TitlesOfParts>
    <vt:vector size="12" baseType="lpstr">
      <vt:lpstr>INI</vt:lpstr>
      <vt:lpstr>Componentes</vt:lpstr>
      <vt:lpstr>Níveis</vt:lpstr>
      <vt:lpstr>PesosInd</vt:lpstr>
      <vt:lpstr>CBH8</vt:lpstr>
      <vt:lpstr>'CBH8'!Area_de_impressao</vt:lpstr>
      <vt:lpstr>Componentes!Area_de_impressao</vt:lpstr>
      <vt:lpstr>Níveis!Area_de_impressao</vt:lpstr>
      <vt:lpstr>PesosInd!Area_de_impressao</vt:lpstr>
      <vt:lpstr>'CBH8'!Titulos_de_impressao</vt:lpstr>
      <vt:lpstr>Componentes!Titulos_de_impressao</vt:lpstr>
      <vt:lpstr>PesosInd!Titulos_de_impressao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tatiana.akemi</dc:creator>
  <cp:lastModifiedBy>tatiana.akemi</cp:lastModifiedBy>
  <dcterms:created xsi:type="dcterms:W3CDTF">2018-11-23T16:11:19Z</dcterms:created>
  <dcterms:modified xsi:type="dcterms:W3CDTF">2018-11-23T16:15:14Z</dcterms:modified>
</cp:coreProperties>
</file>