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600" windowHeight="11760" tabRatio="614"/>
  </bookViews>
  <sheets>
    <sheet name="AGUASPARANÁ" sheetId="3" r:id="rId1"/>
  </sheets>
  <calcPr calcId="125725"/>
</workbook>
</file>

<file path=xl/calcChain.xml><?xml version="1.0" encoding="utf-8"?>
<calcChain xmlns="http://schemas.openxmlformats.org/spreadsheetml/2006/main">
  <c r="C186" i="3"/>
  <c r="C165"/>
  <c r="I162"/>
  <c r="G161"/>
  <c r="G160"/>
  <c r="G144"/>
  <c r="G145"/>
  <c r="G146"/>
  <c r="G147"/>
  <c r="G148"/>
  <c r="G149"/>
  <c r="G150"/>
  <c r="G151"/>
  <c r="G152"/>
  <c r="G153"/>
  <c r="G154"/>
  <c r="G155"/>
  <c r="G156"/>
  <c r="G157"/>
  <c r="G158"/>
  <c r="G159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18"/>
  <c r="E114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83"/>
  <c r="E84"/>
  <c r="E85"/>
  <c r="E86"/>
  <c r="E87"/>
  <c r="E88"/>
  <c r="E89"/>
  <c r="E90"/>
  <c r="E91"/>
  <c r="E92"/>
  <c r="E79"/>
  <c r="E80"/>
  <c r="E81"/>
  <c r="E82"/>
  <c r="E77"/>
  <c r="E78"/>
  <c r="E76"/>
  <c r="C72"/>
  <c r="C69"/>
  <c r="C70"/>
  <c r="C67"/>
  <c r="C68"/>
  <c r="C65"/>
  <c r="C66"/>
  <c r="C61"/>
  <c r="C62"/>
  <c r="C63"/>
  <c r="C64"/>
  <c r="C60"/>
  <c r="C59"/>
  <c r="C20"/>
  <c r="C5"/>
  <c r="J51"/>
  <c r="I3"/>
  <c r="I18"/>
  <c r="G48"/>
  <c r="E40"/>
  <c r="G54"/>
  <c r="G53"/>
  <c r="E54"/>
  <c r="E53"/>
  <c r="C33"/>
  <c r="C54"/>
  <c r="C53"/>
  <c r="I51"/>
  <c r="G117" l="1"/>
  <c r="G116" s="1"/>
  <c r="E75"/>
  <c r="E74" s="1"/>
  <c r="C58"/>
  <c r="C57" s="1"/>
  <c r="E52"/>
  <c r="C52"/>
  <c r="I31"/>
  <c r="G52"/>
</calcChain>
</file>

<file path=xl/sharedStrings.xml><?xml version="1.0" encoding="utf-8"?>
<sst xmlns="http://schemas.openxmlformats.org/spreadsheetml/2006/main" count="512" uniqueCount="190">
  <si>
    <t>ESTUDO/PROGRAMA</t>
  </si>
  <si>
    <t>Estudos para Ampliação da Disponibilidade Hídrica</t>
  </si>
  <si>
    <t>Programa de Complementação da Rede de Monitoramento Hidroclimatológico</t>
  </si>
  <si>
    <t>Programa de Fortalecimento Institucional do AGUASPARANÁ</t>
  </si>
  <si>
    <t>Estudo comparativo de alternativas de intervenções de regularização de vazões</t>
  </si>
  <si>
    <t>Estudo da viabilidade do uso da água subterrânea</t>
  </si>
  <si>
    <t>-</t>
  </si>
  <si>
    <t>Implantação de rede de monitoramento quanti-qualitativo dos aquíferos</t>
  </si>
  <si>
    <t>1 - Elaborar de Termo de Referência</t>
  </si>
  <si>
    <t>3 - Fiscalizar</t>
  </si>
  <si>
    <t>4 - Acompanhar estudo comparativo entre as diversas alternativas de regularização de água na Bacia</t>
  </si>
  <si>
    <t>Ampliação do monitoramento fluviométrico</t>
  </si>
  <si>
    <t>Autoavaliação</t>
  </si>
  <si>
    <t>Previsão no Plano</t>
  </si>
  <si>
    <t>AÇÃO</t>
  </si>
  <si>
    <t>Ampliação do monitoramento pluviográfico</t>
  </si>
  <si>
    <t>Ampliação do monitoramento climatológico e implantação de telemetria</t>
  </si>
  <si>
    <t>Operação e manutenção da rede de monitoramento</t>
  </si>
  <si>
    <t>Total (R$)</t>
  </si>
  <si>
    <t>Programa de Monitoramento de Qualidade das Águas Superficiais</t>
  </si>
  <si>
    <t>Ampliação do monitoramento da qualidade da água destinado ao abastecimento público</t>
  </si>
  <si>
    <t>Ampliação do monitoramento da qualidade da água destinado aos lançamentos urbanos</t>
  </si>
  <si>
    <t>Estudo de Monitoramento Quanti-Qualitativo das Águas Subterrâneas</t>
  </si>
  <si>
    <t>Programa de Educação Ambiental e Comunicação Social (PEA &amp; CS)</t>
  </si>
  <si>
    <t>Programa de Educação Ambiental</t>
  </si>
  <si>
    <t>Programa de Comunicação Social</t>
  </si>
  <si>
    <t>Estruturação do AGUASPARANÁ</t>
  </si>
  <si>
    <t>1.1 - 22 unid. de escala e materiais diversos (6 m)</t>
  </si>
  <si>
    <t>1.2 - 22 unid. de 2 Marcos de concreto 0,08x0,12x0,60 m</t>
  </si>
  <si>
    <t>1.3 - 22 unid. de Ponto GPS L1/L2</t>
  </si>
  <si>
    <t>1.4 - 22 vb. Nivelamento</t>
  </si>
  <si>
    <t>1.5 - 22 vb. Mão de obra de instalação</t>
  </si>
  <si>
    <t>2.1 - 5 unid. Pluviômetro digital</t>
  </si>
  <si>
    <t>2.2 - 5 vb. Mão de obra de instalação</t>
  </si>
  <si>
    <t>2.3 - 6 unid. Estação meteorológica Davis Pro 2 - 6163</t>
  </si>
  <si>
    <t>2.4 - 8 unid. Evaporímetro de piche</t>
  </si>
  <si>
    <t>2.5 - 8 vb. Mão de obra de instalação</t>
  </si>
  <si>
    <t>3.1 - 28 unid. Implantação de telemetria</t>
  </si>
  <si>
    <t>3.2 - 28 vb. Mão de obra de instalação</t>
  </si>
  <si>
    <t>Emergencial (até 2018)</t>
  </si>
  <si>
    <t>Curto prazo (até 2022)</t>
  </si>
  <si>
    <t>Longo prazo (até 2030)</t>
  </si>
  <si>
    <t>Total previsto para o programa =</t>
  </si>
  <si>
    <t>2.1 - Coordenação geral</t>
  </si>
  <si>
    <t>2.2 - Especialista em Hidráulica</t>
  </si>
  <si>
    <t>2.3 - Especialista em Hidrologia</t>
  </si>
  <si>
    <t>2.4 - Especialista em Geoprocessamento</t>
  </si>
  <si>
    <t>2.5 - Profissional Hidrologia</t>
  </si>
  <si>
    <t>2.6 - Profissional Hidráulica</t>
  </si>
  <si>
    <t>2.7 - Profissional Junior</t>
  </si>
  <si>
    <t>2.8 - Profissional Junior</t>
  </si>
  <si>
    <t>2.9 - Estagiário</t>
  </si>
  <si>
    <t>2.10 - Projetista</t>
  </si>
  <si>
    <t>Ampliação do monitoramento da qualidade da água destinado a identificar impactos nas UCs e Áreas Indígenas</t>
  </si>
  <si>
    <t>2.2 - Especialista em Hidrogeologia</t>
  </si>
  <si>
    <t>2.3 - Especialista em Geoprocessamento</t>
  </si>
  <si>
    <t>2.4 - Profissional Junior</t>
  </si>
  <si>
    <t>2.5 - Profissional Hidráulica/Hidrologia</t>
  </si>
  <si>
    <t>2.6 - Profissional Hidrogeologia</t>
  </si>
  <si>
    <t>2.8 - Estagiário</t>
  </si>
  <si>
    <t>2 - Ampliar número de estação pluviométricas com registrador automático</t>
  </si>
  <si>
    <t>3 - Ampliar número de estações de monitoramento evaporimétrico e climatológico</t>
  </si>
  <si>
    <t>4 - O&amp;M</t>
  </si>
  <si>
    <t>1 - Complementar rede de estações fluviométricas</t>
  </si>
  <si>
    <t>4.1 - Operação</t>
  </si>
  <si>
    <t>4.2 - Manutenção</t>
  </si>
  <si>
    <t>2 - Custo com pessoal</t>
  </si>
  <si>
    <t>1 - Custo das análises físico-químicas e coleta nos seguintes pontos:</t>
  </si>
  <si>
    <t>1.1 - Af_CIN1-I - Afluente do rio das Cinzas</t>
  </si>
  <si>
    <t>1.2 - PRE-II - Rio Preto</t>
  </si>
  <si>
    <t>1.3 - PIR-I - Rib. Piranhinha</t>
  </si>
  <si>
    <t>1.4 - RGG-II - Rib. Galho Grande</t>
  </si>
  <si>
    <t>1.5 - CTG-II - Córrego Três Galhos</t>
  </si>
  <si>
    <t>1.6 - CIN-XVII - Rio das Cinzas</t>
  </si>
  <si>
    <t>1.7 - Af_JAG3-II - Afluente do rio Jaguariaíva</t>
  </si>
  <si>
    <t>1.8 - JAG-I - Rio Jaguariaíva</t>
  </si>
  <si>
    <t>1.9 - Af_JAG1-II - Afluente do rio Jaguariaíva</t>
  </si>
  <si>
    <t>1.10 - Af_JAG2-I - Afluente do rio Jaguariaíva</t>
  </si>
  <si>
    <t>1.11 - AFR-IV - Rib. Água Fria</t>
  </si>
  <si>
    <t>1.12 - PES-III - Rib. Da Pescaria</t>
  </si>
  <si>
    <t>2 - Contratar equipe para estudo:</t>
  </si>
  <si>
    <t>2.1 - Alocar um técnico para coordenação da implantação da rede, fiscalização de ensaios e posterior tratamento de dados</t>
  </si>
  <si>
    <t>2.2 - AGR-II - Rib. Água Grande</t>
  </si>
  <si>
    <t>2.3 - AGR-IV - Rib. Água Grande</t>
  </si>
  <si>
    <t>2.4 - JAB1-V - Rio Jaboticabal</t>
  </si>
  <si>
    <t>2.5 - GRA-IV - Rio Grande</t>
  </si>
  <si>
    <t>2.6 - CIN-V - Rio das Cinzas</t>
  </si>
  <si>
    <t>2.7 - PRE-II - Rio Preto</t>
  </si>
  <si>
    <t>2.8 - Af_LAR1 - Afluente do rio Laranjinha</t>
  </si>
  <si>
    <t>2.9 - LAR-V - Rio Laranjinha</t>
  </si>
  <si>
    <t>2.13 - BAR-III - Cór. Do Barreiro</t>
  </si>
  <si>
    <t>2.14 - JUN-II - Rio Jundiaí</t>
  </si>
  <si>
    <t>2.15 - PIR-II - Rib. Piranhinha</t>
  </si>
  <si>
    <t>2.16 - RBP-III - Rib. Do Pinhal</t>
  </si>
  <si>
    <t>2.17 - BUG-II - Rib. Do Bugre</t>
  </si>
  <si>
    <t>2.18 - VER-II - Rib. Vermelho</t>
  </si>
  <si>
    <t>2.19 - CIN-XVIII - Rio das Cinzas</t>
  </si>
  <si>
    <t>2.20 - CIN-XVII - Rio das Cinzas (CI4)</t>
  </si>
  <si>
    <t>2.21 - CIN-XVII - Rio das Cinzas (CI5)</t>
  </si>
  <si>
    <t>2.22 - ANT-I - Rib. Das Antas</t>
  </si>
  <si>
    <t>2.27 - Af_JAG3-II - Afluente do rio Jaguariaíva</t>
  </si>
  <si>
    <t>2.28 - JAG-II - Rio Jaguariaíva</t>
  </si>
  <si>
    <t>2.31 - Af_ITA - Afluente do rio Itararé</t>
  </si>
  <si>
    <t>2.32 - FAR1-V - Rio Fartura</t>
  </si>
  <si>
    <t>2.33 - FART-II - Rib. Fartura</t>
  </si>
  <si>
    <t>2.34 - FAR2-IV - Rio Fartura</t>
  </si>
  <si>
    <t>2.35 - CLA-III - Rib. Claro</t>
  </si>
  <si>
    <t>2.36 - PAL-V - Rib. Palmital</t>
  </si>
  <si>
    <t>2.37 - REN-I - Rib. Do Engano</t>
  </si>
  <si>
    <t>4.1 - CIN-VIII - Rio das Cinzas</t>
  </si>
  <si>
    <t>4.2 - AQU - Rib. Água da Queixada</t>
  </si>
  <si>
    <t>4.3 - LAR-XV - Rio Laranjinha</t>
  </si>
  <si>
    <t>4.4 - JAG-IV - Rio Jaguariaíva</t>
  </si>
  <si>
    <t>4.5 - Af_JAG4-I - Afluente do rio Jaguariaíva</t>
  </si>
  <si>
    <t>6 - Custo com pessoal</t>
  </si>
  <si>
    <t>3 - Custo das análises físico-químicas e coleta nos seguintes pontos:</t>
  </si>
  <si>
    <t>4 - Custo com pessoal</t>
  </si>
  <si>
    <t>5 - Custo das análises físico-químicas e coleta nos seguintes pontos:</t>
  </si>
  <si>
    <t>6.1 - Alocar um técnico para coordenação da implantação da rede, fiscalização de ensaios e posterior tratamento de dados</t>
  </si>
  <si>
    <t>3.1 - Af_CIN1-I - Afluente do rio das Cinzas</t>
  </si>
  <si>
    <t>3.2 - AGR-II - Rib. Água Grande</t>
  </si>
  <si>
    <t>3.3 - AGR-IV - Rib. Água Grande</t>
  </si>
  <si>
    <t>3.4 - JAB1-V - Rio Jaboticabal</t>
  </si>
  <si>
    <t>3.5 - GRA-IV - Rio Grande</t>
  </si>
  <si>
    <t>3.6 - CIN-V - Rio das Cinzas</t>
  </si>
  <si>
    <t>3.7 - PRE-II - Rio Preto</t>
  </si>
  <si>
    <t>3.8 - Af_LAR1 - Afluente do rio Laranjinha</t>
  </si>
  <si>
    <t>3.9 - LAR-V - Rio Laranjinha</t>
  </si>
  <si>
    <t>3.10 - PIR-I - Rib. Piranhinha</t>
  </si>
  <si>
    <t>3.11 - RGG-II - Rib. Galho Grande</t>
  </si>
  <si>
    <t>3.12 - CTG-II - Córrego Três Galhos</t>
  </si>
  <si>
    <t>3.13 - BAR-III - Cór. Do Barreiro</t>
  </si>
  <si>
    <t>3.14 - JUN-II - Rio Jundiaí</t>
  </si>
  <si>
    <t>3.15 - PIR-II - Rib. Piranhinha</t>
  </si>
  <si>
    <t>3.16 - RBP-III - Rib. Do Pinhal</t>
  </si>
  <si>
    <t>3.17 - BUG-II - Rib. Do Bugre</t>
  </si>
  <si>
    <t>3.18 - VER-II - Rib. Vermelho</t>
  </si>
  <si>
    <t>3.19 - CIN-XVIII - Rio das Cinzas</t>
  </si>
  <si>
    <t>3.20 - CIN-XVII - Rio das Cinzas (CI4)</t>
  </si>
  <si>
    <t>3.21 - CIN-XVII - Rio das Cinzas (CI5)</t>
  </si>
  <si>
    <t>3.22 - ANT-I - Rib. Das Antas</t>
  </si>
  <si>
    <t>3.23 - Af_JAG3-II - Afluente do rio Jaguariaíva</t>
  </si>
  <si>
    <t>3.24 - JAG-I - Rio Jaguariaíva</t>
  </si>
  <si>
    <t>3.25 - Af_JAG1-II - Afluente do rio Jaguariaíva</t>
  </si>
  <si>
    <t>3.26 - Af_JAG2-I - Afluente do rio Jaguariaíva</t>
  </si>
  <si>
    <t>3.27 - Af_JAG3-II - Afluente do rio Jaguariaíva</t>
  </si>
  <si>
    <t>3.28 - JAG-II - Rio Jaguariaíva</t>
  </si>
  <si>
    <t>3.29 - AFR-IV - Rib. Água Fria</t>
  </si>
  <si>
    <t>3.30 - PES-III - Rib. Da Pescaria</t>
  </si>
  <si>
    <t>3.31 - Af_ITA - Afluente do rio Itararé</t>
  </si>
  <si>
    <t>3.32 - FAR1-V - Rio Fartura</t>
  </si>
  <si>
    <t>3.33 - FART-II - Rib. Fartura</t>
  </si>
  <si>
    <t>3.34 - FAR2-IV - Rio Fartura</t>
  </si>
  <si>
    <t>3.35 - CLA-III - Rib. Claro</t>
  </si>
  <si>
    <t>3.36 - PAL-V - Rib. Palmital</t>
  </si>
  <si>
    <t>3.37 - REN-I - Rib. Do Engano</t>
  </si>
  <si>
    <t>4.1 - Alocar um técnico para coordenação da implantação da rede, fiscalização de ensaios e posterior tratamento de dados</t>
  </si>
  <si>
    <t>1 - Elaborar estudo, com base nas seguintes atividades:</t>
  </si>
  <si>
    <t>1.1 - Levantamento de dados</t>
  </si>
  <si>
    <t>1.2 - Definição de áreas prioritárias para monitoramento</t>
  </si>
  <si>
    <t>1.3 - Definição dos pontos de monitoramento</t>
  </si>
  <si>
    <t>1.4 - Definição de parâmetros, intervalos de medições e plataforma de reunião dos dados</t>
  </si>
  <si>
    <t>1.5 - Estabelecimento do cronograma de implantação do monitoramento</t>
  </si>
  <si>
    <t>1.1 -  Coordenação</t>
  </si>
  <si>
    <t>1.2 - Analista de fiscalização e regulação</t>
  </si>
  <si>
    <t>1.3 - Analista de fiscalização e regulação</t>
  </si>
  <si>
    <t>1.4 - Analista de fiscalização e regulação</t>
  </si>
  <si>
    <t>1.5 - Assessoria jurídica</t>
  </si>
  <si>
    <t>1.6 - Assessoria contábil</t>
  </si>
  <si>
    <t>1.8 - Técnico</t>
  </si>
  <si>
    <t>1.9 - Técnico</t>
  </si>
  <si>
    <t>1.10 - Técnico</t>
  </si>
  <si>
    <t>1.7 - Secretário</t>
  </si>
  <si>
    <t>1.11 - Auxiliar técnico</t>
  </si>
  <si>
    <t>1.12 - Auxiliar técnico</t>
  </si>
  <si>
    <t>1.13 - Auxiliar técnico</t>
  </si>
  <si>
    <t>1.14 - Veículo</t>
  </si>
  <si>
    <t>1.15 - Veículo</t>
  </si>
  <si>
    <t>1.16 - Veículo</t>
  </si>
  <si>
    <t>1 - Realizar concurso público para a contratação de técnicos nas seguintes funções:</t>
  </si>
  <si>
    <t>2 - Implementar operacionalização do Fundo Estadual de Recursos Hídricos</t>
  </si>
  <si>
    <t>3 - Obter aprovação, pelo CERH, do reenquadramento dos corpos hídricos do Norte Pioneiro</t>
  </si>
  <si>
    <t>4 - Atualizar e manter o Sistema de Informações sobre Recursos Hídricos</t>
  </si>
  <si>
    <t>5 - Realizar chamamento público para a declaração de usos dos recursos hídricos</t>
  </si>
  <si>
    <t>??? No rel.  Eles citam apenas até 2022.</t>
  </si>
  <si>
    <t>6 - Implantar a cobrança pelo direito de uso de recursos hídricos em todas as bacias do Estado do Paraná, incluindo a UGRHI Norte Pioneiro</t>
  </si>
  <si>
    <t>7 - Implantar sistema integrado de outorga de direito de uso dos recursos hídricos, devidamente compatibilizado com sistema correlacionado de licenciamento ambiental</t>
  </si>
  <si>
    <t>8 - Desenvolver programa de comunicação social sobre importância econômica, social e ambiental da utilização racional e proteção das águas</t>
  </si>
  <si>
    <t>9 - Implementar melhorias na estruturação e atuação do CBH Norte Pioneiro</t>
  </si>
  <si>
    <t>10 - Ajustar a regulamentação do FRHI/PR para vincular compensação financeira ao FRHI e, a partir daí, aos comitês, que aprovarão um plano de aplicação para tais recursos.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</si>
</sst>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6"/>
      <name val="Arial"/>
      <family val="2"/>
    </font>
    <font>
      <sz val="11"/>
      <name val="Arial"/>
      <family val="2"/>
    </font>
    <font>
      <sz val="11"/>
      <color theme="5"/>
      <name val="Arial"/>
      <family val="2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4" fontId="2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44" fontId="2" fillId="2" borderId="14" xfId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4" fontId="7" fillId="0" borderId="1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4" fontId="2" fillId="0" borderId="10" xfId="1" applyFont="1" applyFill="1" applyBorder="1" applyAlignment="1">
      <alignment horizontal="center" vertical="center"/>
    </xf>
    <xf numFmtId="44" fontId="1" fillId="0" borderId="10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44" fontId="1" fillId="0" borderId="2" xfId="1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44" fontId="1" fillId="0" borderId="11" xfId="1" applyFont="1" applyFill="1" applyBorder="1" applyAlignment="1">
      <alignment horizontal="center" vertical="center"/>
    </xf>
    <xf numFmtId="44" fontId="1" fillId="2" borderId="13" xfId="1" applyFont="1" applyFill="1" applyBorder="1" applyAlignment="1">
      <alignment horizontal="center" vertical="center"/>
    </xf>
    <xf numFmtId="44" fontId="2" fillId="2" borderId="13" xfId="1" applyFont="1" applyFill="1" applyBorder="1" applyAlignment="1">
      <alignment horizontal="center" vertical="center"/>
    </xf>
    <xf numFmtId="44" fontId="1" fillId="2" borderId="14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4" fontId="7" fillId="0" borderId="2" xfId="1" applyFont="1" applyFill="1" applyBorder="1" applyAlignment="1">
      <alignment horizontal="center" vertical="center"/>
    </xf>
    <xf numFmtId="44" fontId="2" fillId="0" borderId="8" xfId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44" fontId="7" fillId="2" borderId="13" xfId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44" fontId="6" fillId="2" borderId="0" xfId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11"/>
  <sheetViews>
    <sheetView tabSelected="1" zoomScale="70" zoomScaleNormal="70" workbookViewId="0">
      <selection activeCell="B52" sqref="B52"/>
    </sheetView>
  </sheetViews>
  <sheetFormatPr defaultRowHeight="14.25"/>
  <cols>
    <col min="1" max="1" width="47.5703125" style="2" customWidth="1"/>
    <col min="2" max="2" width="119.5703125" style="2" bestFit="1" customWidth="1"/>
    <col min="3" max="3" width="23.5703125" style="2" customWidth="1"/>
    <col min="4" max="4" width="18.140625" style="2" customWidth="1"/>
    <col min="5" max="5" width="24.5703125" style="2" customWidth="1"/>
    <col min="6" max="6" width="18.140625" style="2" customWidth="1"/>
    <col min="7" max="7" width="24.5703125" style="2" bestFit="1" customWidth="1"/>
    <col min="8" max="8" width="18.140625" style="2" bestFit="1" customWidth="1"/>
    <col min="9" max="9" width="23.5703125" style="2" bestFit="1" customWidth="1"/>
    <col min="10" max="10" width="18" style="2" bestFit="1" customWidth="1"/>
    <col min="11" max="16384" width="9.140625" style="2"/>
  </cols>
  <sheetData>
    <row r="1" spans="1:9" s="1" customFormat="1" ht="15">
      <c r="A1" s="72" t="s">
        <v>0</v>
      </c>
      <c r="B1" s="72" t="s">
        <v>14</v>
      </c>
      <c r="C1" s="71" t="s">
        <v>39</v>
      </c>
      <c r="D1" s="71"/>
      <c r="E1" s="69" t="s">
        <v>40</v>
      </c>
      <c r="F1" s="69"/>
      <c r="G1" s="70" t="s">
        <v>41</v>
      </c>
      <c r="H1" s="70"/>
      <c r="I1" s="10" t="s">
        <v>18</v>
      </c>
    </row>
    <row r="2" spans="1:9" s="1" customFormat="1" ht="15.75" thickBot="1">
      <c r="A2" s="73"/>
      <c r="B2" s="73"/>
      <c r="C2" s="22" t="s">
        <v>13</v>
      </c>
      <c r="D2" s="22" t="s">
        <v>12</v>
      </c>
      <c r="E2" s="22" t="s">
        <v>13</v>
      </c>
      <c r="F2" s="22" t="s">
        <v>12</v>
      </c>
      <c r="G2" s="22" t="s">
        <v>13</v>
      </c>
      <c r="H2" s="22" t="s">
        <v>12</v>
      </c>
      <c r="I2" s="22"/>
    </row>
    <row r="3" spans="1:9" ht="15" customHeight="1">
      <c r="A3" s="74" t="s">
        <v>1</v>
      </c>
      <c r="B3" s="23" t="s">
        <v>4</v>
      </c>
      <c r="C3" s="24">
        <v>1498000</v>
      </c>
      <c r="D3" s="24"/>
      <c r="E3" s="25" t="s">
        <v>6</v>
      </c>
      <c r="F3" s="25"/>
      <c r="G3" s="25" t="s">
        <v>6</v>
      </c>
      <c r="H3" s="25"/>
      <c r="I3" s="26">
        <f>SUM(C3:H3)</f>
        <v>1498000</v>
      </c>
    </row>
    <row r="4" spans="1:9" ht="14.25" customHeight="1">
      <c r="A4" s="75"/>
      <c r="B4" s="56" t="s">
        <v>8</v>
      </c>
      <c r="C4" s="3"/>
      <c r="D4" s="4"/>
      <c r="E4" s="4" t="s">
        <v>6</v>
      </c>
      <c r="F4" s="4"/>
      <c r="G4" s="4" t="s">
        <v>6</v>
      </c>
      <c r="H4" s="4"/>
      <c r="I4" s="27"/>
    </row>
    <row r="5" spans="1:9" ht="14.25" customHeight="1">
      <c r="A5" s="75"/>
      <c r="B5" s="56" t="s">
        <v>80</v>
      </c>
      <c r="C5" s="34">
        <f>SUM(C6:C15)</f>
        <v>1498000</v>
      </c>
      <c r="D5" s="4"/>
      <c r="E5" s="4" t="s">
        <v>6</v>
      </c>
      <c r="F5" s="4"/>
      <c r="G5" s="4" t="s">
        <v>6</v>
      </c>
      <c r="H5" s="4"/>
      <c r="I5" s="27"/>
    </row>
    <row r="6" spans="1:9" ht="14.25" customHeight="1">
      <c r="A6" s="75"/>
      <c r="B6" s="11" t="s">
        <v>43</v>
      </c>
      <c r="C6" s="5">
        <v>173000</v>
      </c>
      <c r="D6" s="4"/>
      <c r="E6" s="4" t="s">
        <v>6</v>
      </c>
      <c r="F6" s="4"/>
      <c r="G6" s="4" t="s">
        <v>6</v>
      </c>
      <c r="H6" s="4"/>
      <c r="I6" s="27"/>
    </row>
    <row r="7" spans="1:9" ht="14.25" customHeight="1">
      <c r="A7" s="75"/>
      <c r="B7" s="11" t="s">
        <v>44</v>
      </c>
      <c r="C7" s="5">
        <v>325000</v>
      </c>
      <c r="D7" s="4"/>
      <c r="E7" s="4" t="s">
        <v>6</v>
      </c>
      <c r="F7" s="4"/>
      <c r="G7" s="4" t="s">
        <v>6</v>
      </c>
      <c r="H7" s="4"/>
      <c r="I7" s="27"/>
    </row>
    <row r="8" spans="1:9" ht="14.25" customHeight="1">
      <c r="A8" s="75"/>
      <c r="B8" s="11" t="s">
        <v>45</v>
      </c>
      <c r="C8" s="5">
        <v>163000</v>
      </c>
      <c r="D8" s="4"/>
      <c r="E8" s="4" t="s">
        <v>6</v>
      </c>
      <c r="F8" s="4"/>
      <c r="G8" s="4" t="s">
        <v>6</v>
      </c>
      <c r="H8" s="4"/>
      <c r="I8" s="27"/>
    </row>
    <row r="9" spans="1:9" ht="14.25" customHeight="1">
      <c r="A9" s="75"/>
      <c r="B9" s="11" t="s">
        <v>46</v>
      </c>
      <c r="C9" s="5">
        <v>92000</v>
      </c>
      <c r="D9" s="4"/>
      <c r="E9" s="4" t="s">
        <v>6</v>
      </c>
      <c r="F9" s="4"/>
      <c r="G9" s="4" t="s">
        <v>6</v>
      </c>
      <c r="H9" s="4"/>
      <c r="I9" s="27"/>
    </row>
    <row r="10" spans="1:9" ht="14.25" customHeight="1">
      <c r="A10" s="75"/>
      <c r="B10" s="11" t="s">
        <v>47</v>
      </c>
      <c r="C10" s="5">
        <v>120000</v>
      </c>
      <c r="D10" s="4"/>
      <c r="E10" s="4" t="s">
        <v>6</v>
      </c>
      <c r="F10" s="4"/>
      <c r="G10" s="4" t="s">
        <v>6</v>
      </c>
      <c r="H10" s="4"/>
      <c r="I10" s="27"/>
    </row>
    <row r="11" spans="1:9" ht="14.25" customHeight="1">
      <c r="A11" s="75"/>
      <c r="B11" s="11" t="s">
        <v>48</v>
      </c>
      <c r="C11" s="5">
        <v>120000</v>
      </c>
      <c r="D11" s="4"/>
      <c r="E11" s="4" t="s">
        <v>6</v>
      </c>
      <c r="F11" s="4"/>
      <c r="G11" s="4" t="s">
        <v>6</v>
      </c>
      <c r="H11" s="4"/>
      <c r="I11" s="27"/>
    </row>
    <row r="12" spans="1:9" ht="14.25" customHeight="1">
      <c r="A12" s="75"/>
      <c r="B12" s="11" t="s">
        <v>49</v>
      </c>
      <c r="C12" s="5">
        <v>189000</v>
      </c>
      <c r="D12" s="4"/>
      <c r="E12" s="4" t="s">
        <v>6</v>
      </c>
      <c r="F12" s="4"/>
      <c r="G12" s="4" t="s">
        <v>6</v>
      </c>
      <c r="H12" s="4"/>
      <c r="I12" s="27"/>
    </row>
    <row r="13" spans="1:9" ht="14.25" customHeight="1">
      <c r="A13" s="75"/>
      <c r="B13" s="11" t="s">
        <v>50</v>
      </c>
      <c r="C13" s="5">
        <v>94000</v>
      </c>
      <c r="D13" s="4"/>
      <c r="E13" s="4" t="s">
        <v>6</v>
      </c>
      <c r="F13" s="4"/>
      <c r="G13" s="4" t="s">
        <v>6</v>
      </c>
      <c r="H13" s="4"/>
      <c r="I13" s="27"/>
    </row>
    <row r="14" spans="1:9" ht="14.25" customHeight="1">
      <c r="A14" s="75"/>
      <c r="B14" s="11" t="s">
        <v>51</v>
      </c>
      <c r="C14" s="5">
        <v>48000</v>
      </c>
      <c r="D14" s="4"/>
      <c r="E14" s="4" t="s">
        <v>6</v>
      </c>
      <c r="F14" s="4"/>
      <c r="G14" s="4" t="s">
        <v>6</v>
      </c>
      <c r="H14" s="4"/>
      <c r="I14" s="27"/>
    </row>
    <row r="15" spans="1:9" ht="14.25" customHeight="1">
      <c r="A15" s="75"/>
      <c r="B15" s="11" t="s">
        <v>52</v>
      </c>
      <c r="C15" s="5">
        <v>174000</v>
      </c>
      <c r="D15" s="4"/>
      <c r="E15" s="4" t="s">
        <v>6</v>
      </c>
      <c r="F15" s="4"/>
      <c r="G15" s="4" t="s">
        <v>6</v>
      </c>
      <c r="H15" s="4"/>
      <c r="I15" s="27"/>
    </row>
    <row r="16" spans="1:9" ht="14.25" customHeight="1">
      <c r="A16" s="75"/>
      <c r="B16" s="56" t="s">
        <v>9</v>
      </c>
      <c r="C16" s="4"/>
      <c r="D16" s="4"/>
      <c r="E16" s="4" t="s">
        <v>6</v>
      </c>
      <c r="F16" s="4"/>
      <c r="G16" s="4" t="s">
        <v>6</v>
      </c>
      <c r="H16" s="4"/>
      <c r="I16" s="27"/>
    </row>
    <row r="17" spans="1:9" ht="14.25" customHeight="1">
      <c r="A17" s="75"/>
      <c r="B17" s="56" t="s">
        <v>10</v>
      </c>
      <c r="C17" s="4"/>
      <c r="D17" s="4"/>
      <c r="E17" s="4" t="s">
        <v>6</v>
      </c>
      <c r="F17" s="4"/>
      <c r="G17" s="4" t="s">
        <v>6</v>
      </c>
      <c r="H17" s="4"/>
      <c r="I17" s="27"/>
    </row>
    <row r="18" spans="1:9" ht="15">
      <c r="A18" s="75"/>
      <c r="B18" s="13" t="s">
        <v>5</v>
      </c>
      <c r="C18" s="6">
        <v>1341000</v>
      </c>
      <c r="D18" s="6"/>
      <c r="E18" s="4" t="s">
        <v>6</v>
      </c>
      <c r="F18" s="10"/>
      <c r="G18" s="4" t="s">
        <v>6</v>
      </c>
      <c r="H18" s="10"/>
      <c r="I18" s="28">
        <f>SUM(C18:H18)</f>
        <v>1341000</v>
      </c>
    </row>
    <row r="19" spans="1:9" ht="14.25" customHeight="1">
      <c r="A19" s="75"/>
      <c r="B19" s="56" t="s">
        <v>8</v>
      </c>
      <c r="C19" s="4"/>
      <c r="D19" s="4"/>
      <c r="E19" s="4" t="s">
        <v>6</v>
      </c>
      <c r="F19" s="4"/>
      <c r="G19" s="4" t="s">
        <v>6</v>
      </c>
      <c r="H19" s="4"/>
      <c r="I19" s="27"/>
    </row>
    <row r="20" spans="1:9" ht="14.25" customHeight="1">
      <c r="A20" s="75"/>
      <c r="B20" s="56" t="s">
        <v>80</v>
      </c>
      <c r="C20" s="34">
        <f>SUM(C21:C28)</f>
        <v>1341000</v>
      </c>
      <c r="D20" s="4"/>
      <c r="E20" s="4" t="s">
        <v>6</v>
      </c>
      <c r="F20" s="4"/>
      <c r="G20" s="4" t="s">
        <v>6</v>
      </c>
      <c r="H20" s="4"/>
      <c r="I20" s="27"/>
    </row>
    <row r="21" spans="1:9" ht="14.25" customHeight="1">
      <c r="A21" s="75"/>
      <c r="B21" s="11" t="s">
        <v>43</v>
      </c>
      <c r="C21" s="5">
        <v>173000</v>
      </c>
      <c r="D21" s="4"/>
      <c r="E21" s="4" t="s">
        <v>6</v>
      </c>
      <c r="F21" s="4"/>
      <c r="G21" s="4" t="s">
        <v>6</v>
      </c>
      <c r="H21" s="4"/>
      <c r="I21" s="27"/>
    </row>
    <row r="22" spans="1:9" ht="14.25" customHeight="1">
      <c r="A22" s="75"/>
      <c r="B22" s="11" t="s">
        <v>54</v>
      </c>
      <c r="C22" s="5">
        <v>325000</v>
      </c>
      <c r="D22" s="4"/>
      <c r="E22" s="4" t="s">
        <v>6</v>
      </c>
      <c r="F22" s="4"/>
      <c r="G22" s="4" t="s">
        <v>6</v>
      </c>
      <c r="H22" s="4"/>
      <c r="I22" s="27"/>
    </row>
    <row r="23" spans="1:9" ht="14.25" customHeight="1">
      <c r="A23" s="75"/>
      <c r="B23" s="11" t="s">
        <v>55</v>
      </c>
      <c r="C23" s="5">
        <v>92000</v>
      </c>
      <c r="D23" s="4"/>
      <c r="E23" s="4" t="s">
        <v>6</v>
      </c>
      <c r="F23" s="4"/>
      <c r="G23" s="4" t="s">
        <v>6</v>
      </c>
      <c r="H23" s="4"/>
      <c r="I23" s="27"/>
    </row>
    <row r="24" spans="1:9" ht="14.25" customHeight="1">
      <c r="A24" s="75"/>
      <c r="B24" s="11" t="s">
        <v>56</v>
      </c>
      <c r="C24" s="5">
        <v>189000</v>
      </c>
      <c r="D24" s="4"/>
      <c r="E24" s="4" t="s">
        <v>6</v>
      </c>
      <c r="F24" s="4"/>
      <c r="G24" s="4" t="s">
        <v>6</v>
      </c>
      <c r="H24" s="4"/>
      <c r="I24" s="27"/>
    </row>
    <row r="25" spans="1:9" ht="14.25" customHeight="1">
      <c r="A25" s="75"/>
      <c r="B25" s="11" t="s">
        <v>57</v>
      </c>
      <c r="C25" s="5">
        <v>163000</v>
      </c>
      <c r="D25" s="4"/>
      <c r="E25" s="4" t="s">
        <v>6</v>
      </c>
      <c r="F25" s="4"/>
      <c r="G25" s="4" t="s">
        <v>6</v>
      </c>
      <c r="H25" s="4"/>
      <c r="I25" s="27"/>
    </row>
    <row r="26" spans="1:9" ht="14.25" customHeight="1">
      <c r="A26" s="75"/>
      <c r="B26" s="11" t="s">
        <v>58</v>
      </c>
      <c r="C26" s="5">
        <v>234000</v>
      </c>
      <c r="D26" s="4"/>
      <c r="E26" s="4" t="s">
        <v>6</v>
      </c>
      <c r="F26" s="4"/>
      <c r="G26" s="4" t="s">
        <v>6</v>
      </c>
      <c r="H26" s="4"/>
      <c r="I26" s="27"/>
    </row>
    <row r="27" spans="1:9" ht="14.25" customHeight="1">
      <c r="A27" s="75"/>
      <c r="B27" s="11" t="s">
        <v>49</v>
      </c>
      <c r="C27" s="5">
        <v>118000</v>
      </c>
      <c r="D27" s="4"/>
      <c r="E27" s="4" t="s">
        <v>6</v>
      </c>
      <c r="F27" s="4"/>
      <c r="G27" s="4" t="s">
        <v>6</v>
      </c>
      <c r="H27" s="4"/>
      <c r="I27" s="27"/>
    </row>
    <row r="28" spans="1:9" ht="14.25" customHeight="1">
      <c r="A28" s="75"/>
      <c r="B28" s="11" t="s">
        <v>59</v>
      </c>
      <c r="C28" s="5">
        <v>47000</v>
      </c>
      <c r="D28" s="4"/>
      <c r="E28" s="4" t="s">
        <v>6</v>
      </c>
      <c r="F28" s="4"/>
      <c r="G28" s="4" t="s">
        <v>6</v>
      </c>
      <c r="H28" s="4"/>
      <c r="I28" s="27"/>
    </row>
    <row r="29" spans="1:9" ht="14.25" customHeight="1">
      <c r="A29" s="75"/>
      <c r="B29" s="56" t="s">
        <v>9</v>
      </c>
      <c r="C29" s="4"/>
      <c r="D29" s="4"/>
      <c r="E29" s="4" t="s">
        <v>6</v>
      </c>
      <c r="F29" s="4"/>
      <c r="G29" s="4" t="s">
        <v>6</v>
      </c>
      <c r="H29" s="4"/>
      <c r="I29" s="27"/>
    </row>
    <row r="30" spans="1:9" ht="14.25" customHeight="1">
      <c r="A30" s="76"/>
      <c r="B30" s="57" t="s">
        <v>10</v>
      </c>
      <c r="C30" s="19"/>
      <c r="D30" s="19"/>
      <c r="E30" s="4" t="s">
        <v>6</v>
      </c>
      <c r="F30" s="19"/>
      <c r="G30" s="4" t="s">
        <v>6</v>
      </c>
      <c r="H30" s="19"/>
      <c r="I30" s="29"/>
    </row>
    <row r="31" spans="1:9" ht="15.75" thickBot="1">
      <c r="A31" s="30" t="s">
        <v>42</v>
      </c>
      <c r="B31" s="31"/>
      <c r="C31" s="32"/>
      <c r="D31" s="32"/>
      <c r="E31" s="32"/>
      <c r="F31" s="32"/>
      <c r="G31" s="32"/>
      <c r="H31" s="32"/>
      <c r="I31" s="33">
        <f>SUM(I3,I18)</f>
        <v>2839000</v>
      </c>
    </row>
    <row r="32" spans="1:9" ht="15">
      <c r="A32" s="74" t="s">
        <v>2</v>
      </c>
      <c r="B32" s="23" t="s">
        <v>11</v>
      </c>
      <c r="C32" s="24">
        <v>147400</v>
      </c>
      <c r="D32" s="24"/>
      <c r="E32" s="25" t="s">
        <v>6</v>
      </c>
      <c r="F32" s="25"/>
      <c r="G32" s="25" t="s">
        <v>6</v>
      </c>
      <c r="H32" s="25"/>
      <c r="I32" s="38"/>
    </row>
    <row r="33" spans="1:9" ht="14.25" customHeight="1">
      <c r="A33" s="75"/>
      <c r="B33" s="56" t="s">
        <v>63</v>
      </c>
      <c r="C33" s="34">
        <f>SUM(C34:C38)</f>
        <v>147400</v>
      </c>
      <c r="D33" s="4"/>
      <c r="E33" s="4" t="s">
        <v>6</v>
      </c>
      <c r="F33" s="4"/>
      <c r="G33" s="4" t="s">
        <v>6</v>
      </c>
      <c r="H33" s="4"/>
      <c r="I33" s="27"/>
    </row>
    <row r="34" spans="1:9" ht="14.25" customHeight="1">
      <c r="A34" s="75"/>
      <c r="B34" s="12" t="s">
        <v>27</v>
      </c>
      <c r="C34" s="5">
        <v>66000</v>
      </c>
      <c r="D34" s="5"/>
      <c r="E34" s="4" t="s">
        <v>6</v>
      </c>
      <c r="F34" s="4"/>
      <c r="G34" s="4" t="s">
        <v>6</v>
      </c>
      <c r="H34" s="4"/>
      <c r="I34" s="27"/>
    </row>
    <row r="35" spans="1:9" ht="14.25" customHeight="1">
      <c r="A35" s="75"/>
      <c r="B35" s="12" t="s">
        <v>28</v>
      </c>
      <c r="C35" s="5">
        <v>4400</v>
      </c>
      <c r="D35" s="5"/>
      <c r="E35" s="4" t="s">
        <v>6</v>
      </c>
      <c r="F35" s="4"/>
      <c r="G35" s="4" t="s">
        <v>6</v>
      </c>
      <c r="H35" s="4"/>
      <c r="I35" s="27"/>
    </row>
    <row r="36" spans="1:9" ht="14.25" customHeight="1">
      <c r="A36" s="75"/>
      <c r="B36" s="12" t="s">
        <v>29</v>
      </c>
      <c r="C36" s="5">
        <v>13200</v>
      </c>
      <c r="D36" s="5"/>
      <c r="E36" s="4" t="s">
        <v>6</v>
      </c>
      <c r="F36" s="4"/>
      <c r="G36" s="4" t="s">
        <v>6</v>
      </c>
      <c r="H36" s="4"/>
      <c r="I36" s="27"/>
    </row>
    <row r="37" spans="1:9" ht="14.25" customHeight="1">
      <c r="A37" s="75"/>
      <c r="B37" s="12" t="s">
        <v>30</v>
      </c>
      <c r="C37" s="5">
        <v>8800</v>
      </c>
      <c r="D37" s="5"/>
      <c r="E37" s="4" t="s">
        <v>6</v>
      </c>
      <c r="F37" s="4"/>
      <c r="G37" s="4" t="s">
        <v>6</v>
      </c>
      <c r="H37" s="4"/>
      <c r="I37" s="27"/>
    </row>
    <row r="38" spans="1:9" ht="14.25" customHeight="1">
      <c r="A38" s="75"/>
      <c r="B38" s="12" t="s">
        <v>31</v>
      </c>
      <c r="C38" s="5">
        <v>55000</v>
      </c>
      <c r="D38" s="4"/>
      <c r="E38" s="4" t="s">
        <v>6</v>
      </c>
      <c r="F38" s="4"/>
      <c r="G38" s="4" t="s">
        <v>6</v>
      </c>
      <c r="H38" s="4"/>
      <c r="I38" s="27"/>
    </row>
    <row r="39" spans="1:9" ht="15">
      <c r="A39" s="75"/>
      <c r="B39" s="13" t="s">
        <v>15</v>
      </c>
      <c r="C39" s="10" t="s">
        <v>6</v>
      </c>
      <c r="D39" s="10"/>
      <c r="E39" s="7">
        <v>249750</v>
      </c>
      <c r="F39" s="10"/>
      <c r="G39" s="10" t="s">
        <v>6</v>
      </c>
      <c r="H39" s="10"/>
      <c r="I39" s="27"/>
    </row>
    <row r="40" spans="1:9" ht="15">
      <c r="A40" s="75"/>
      <c r="B40" s="56" t="s">
        <v>60</v>
      </c>
      <c r="C40" s="10" t="s">
        <v>6</v>
      </c>
      <c r="D40" s="10"/>
      <c r="E40" s="16">
        <f>SUM(E41:E45)</f>
        <v>162380</v>
      </c>
      <c r="F40" s="18"/>
      <c r="G40" s="10" t="s">
        <v>6</v>
      </c>
      <c r="H40" s="10"/>
      <c r="I40" s="27"/>
    </row>
    <row r="41" spans="1:9" ht="14.25" customHeight="1">
      <c r="A41" s="75"/>
      <c r="B41" s="12" t="s">
        <v>32</v>
      </c>
      <c r="C41" s="4" t="s">
        <v>6</v>
      </c>
      <c r="D41" s="4"/>
      <c r="E41" s="5">
        <v>16500</v>
      </c>
      <c r="F41" s="4"/>
      <c r="G41" s="4" t="s">
        <v>6</v>
      </c>
      <c r="H41" s="4"/>
      <c r="I41" s="27"/>
    </row>
    <row r="42" spans="1:9" ht="14.25" customHeight="1">
      <c r="A42" s="75"/>
      <c r="B42" s="12" t="s">
        <v>33</v>
      </c>
      <c r="C42" s="4" t="s">
        <v>6</v>
      </c>
      <c r="D42" s="4"/>
      <c r="E42" s="5">
        <v>15000</v>
      </c>
      <c r="F42" s="4"/>
      <c r="G42" s="4" t="s">
        <v>6</v>
      </c>
      <c r="H42" s="4"/>
      <c r="I42" s="27"/>
    </row>
    <row r="43" spans="1:9" ht="14.25" customHeight="1">
      <c r="A43" s="75"/>
      <c r="B43" s="12" t="s">
        <v>34</v>
      </c>
      <c r="C43" s="4" t="s">
        <v>6</v>
      </c>
      <c r="D43" s="4"/>
      <c r="E43" s="5">
        <v>102000</v>
      </c>
      <c r="F43" s="4"/>
      <c r="G43" s="4" t="s">
        <v>6</v>
      </c>
      <c r="H43" s="4"/>
      <c r="I43" s="27"/>
    </row>
    <row r="44" spans="1:9" ht="14.25" customHeight="1">
      <c r="A44" s="75"/>
      <c r="B44" s="12" t="s">
        <v>35</v>
      </c>
      <c r="C44" s="4" t="s">
        <v>6</v>
      </c>
      <c r="D44" s="4"/>
      <c r="E44" s="5">
        <v>4880</v>
      </c>
      <c r="F44" s="4"/>
      <c r="G44" s="4" t="s">
        <v>6</v>
      </c>
      <c r="H44" s="4"/>
      <c r="I44" s="27"/>
    </row>
    <row r="45" spans="1:9" ht="14.25" customHeight="1">
      <c r="A45" s="75"/>
      <c r="B45" s="12" t="s">
        <v>36</v>
      </c>
      <c r="C45" s="4" t="s">
        <v>6</v>
      </c>
      <c r="D45" s="4"/>
      <c r="E45" s="5">
        <v>24000</v>
      </c>
      <c r="F45" s="4"/>
      <c r="G45" s="4" t="s">
        <v>6</v>
      </c>
      <c r="H45" s="4"/>
      <c r="I45" s="27"/>
    </row>
    <row r="46" spans="1:9" ht="15">
      <c r="A46" s="75"/>
      <c r="B46" s="13" t="s">
        <v>16</v>
      </c>
      <c r="C46" s="10" t="s">
        <v>6</v>
      </c>
      <c r="D46" s="10"/>
      <c r="E46" s="10" t="s">
        <v>6</v>
      </c>
      <c r="F46" s="10"/>
      <c r="G46" s="7">
        <v>269630</v>
      </c>
      <c r="H46" s="10"/>
      <c r="I46" s="27"/>
    </row>
    <row r="47" spans="1:9" ht="14.25" customHeight="1">
      <c r="A47" s="75"/>
      <c r="B47" s="56" t="s">
        <v>61</v>
      </c>
      <c r="C47" s="4"/>
      <c r="D47" s="4"/>
      <c r="E47" s="4"/>
      <c r="F47" s="4"/>
      <c r="G47" s="4"/>
      <c r="H47" s="4"/>
      <c r="I47" s="27"/>
    </row>
    <row r="48" spans="1:9" ht="14.25" customHeight="1">
      <c r="A48" s="75"/>
      <c r="B48" s="12" t="s">
        <v>37</v>
      </c>
      <c r="C48" s="4"/>
      <c r="D48" s="4"/>
      <c r="E48" s="4"/>
      <c r="F48" s="4"/>
      <c r="G48" s="5">
        <f>17343.75*8</f>
        <v>138750</v>
      </c>
      <c r="H48" s="4"/>
      <c r="I48" s="27"/>
    </row>
    <row r="49" spans="1:10" ht="14.25" customHeight="1">
      <c r="A49" s="75"/>
      <c r="B49" s="12" t="s">
        <v>38</v>
      </c>
      <c r="C49" s="4"/>
      <c r="D49" s="4"/>
      <c r="E49" s="4"/>
      <c r="F49" s="4"/>
      <c r="G49" s="4"/>
      <c r="H49" s="4"/>
      <c r="I49" s="27"/>
    </row>
    <row r="50" spans="1:10" ht="14.25" customHeight="1">
      <c r="A50" s="75"/>
      <c r="B50" s="8"/>
      <c r="C50" s="4"/>
      <c r="D50" s="4"/>
      <c r="E50" s="4"/>
      <c r="F50" s="4"/>
      <c r="G50" s="4"/>
      <c r="H50" s="4"/>
      <c r="I50" s="27"/>
    </row>
    <row r="51" spans="1:10" ht="15">
      <c r="A51" s="75"/>
      <c r="B51" s="17" t="s">
        <v>17</v>
      </c>
      <c r="C51" s="7">
        <v>314785.71000000002</v>
      </c>
      <c r="D51" s="7"/>
      <c r="E51" s="7">
        <v>629571.43000000005</v>
      </c>
      <c r="F51" s="7"/>
      <c r="G51" s="7">
        <v>1259142.8600000001</v>
      </c>
      <c r="H51" s="7"/>
      <c r="I51" s="39">
        <f>SUM(C51:H51)</f>
        <v>2203500</v>
      </c>
      <c r="J51" s="65">
        <f>672000*3+52000*3</f>
        <v>2172000</v>
      </c>
    </row>
    <row r="52" spans="1:10" ht="15">
      <c r="A52" s="75"/>
      <c r="B52" s="58" t="s">
        <v>62</v>
      </c>
      <c r="C52" s="16">
        <f>SUM(C53:C54)</f>
        <v>310285.74</v>
      </c>
      <c r="D52" s="16"/>
      <c r="E52" s="16">
        <f t="shared" ref="E52" si="0">SUM(E53:E54)</f>
        <v>620571.48</v>
      </c>
      <c r="F52" s="16"/>
      <c r="G52" s="16">
        <f t="shared" ref="G52" si="1">SUM(G53:G54)</f>
        <v>1241142.96</v>
      </c>
      <c r="H52" s="7"/>
      <c r="I52" s="40"/>
    </row>
    <row r="53" spans="1:10" ht="15">
      <c r="A53" s="75"/>
      <c r="B53" s="8" t="s">
        <v>64</v>
      </c>
      <c r="C53" s="5">
        <f>48000*6</f>
        <v>288000</v>
      </c>
      <c r="D53" s="7"/>
      <c r="E53" s="5">
        <f>48000*12</f>
        <v>576000</v>
      </c>
      <c r="F53" s="7"/>
      <c r="G53" s="5">
        <f>48000*24</f>
        <v>1152000</v>
      </c>
      <c r="H53" s="7"/>
      <c r="I53" s="40"/>
    </row>
    <row r="54" spans="1:10" ht="15">
      <c r="A54" s="75"/>
      <c r="B54" s="41" t="s">
        <v>65</v>
      </c>
      <c r="C54" s="42">
        <f>3714.29*6</f>
        <v>22285.739999999998</v>
      </c>
      <c r="D54" s="43"/>
      <c r="E54" s="42">
        <f>3714.29*12</f>
        <v>44571.479999999996</v>
      </c>
      <c r="F54" s="43"/>
      <c r="G54" s="42">
        <f>3714.29*24</f>
        <v>89142.959999999992</v>
      </c>
      <c r="H54" s="43"/>
      <c r="I54" s="44"/>
    </row>
    <row r="55" spans="1:10" ht="15.75" thickBot="1">
      <c r="A55" s="30" t="s">
        <v>42</v>
      </c>
      <c r="B55" s="31"/>
      <c r="C55" s="45"/>
      <c r="D55" s="46"/>
      <c r="E55" s="45"/>
      <c r="F55" s="46"/>
      <c r="G55" s="45"/>
      <c r="H55" s="46"/>
      <c r="I55" s="47"/>
    </row>
    <row r="56" spans="1:10" ht="15" customHeight="1">
      <c r="A56" s="74" t="s">
        <v>19</v>
      </c>
      <c r="B56" s="23" t="s">
        <v>20</v>
      </c>
      <c r="C56" s="50">
        <v>264000</v>
      </c>
      <c r="D56" s="51"/>
      <c r="E56" s="51" t="s">
        <v>6</v>
      </c>
      <c r="F56" s="51"/>
      <c r="G56" s="51" t="s">
        <v>6</v>
      </c>
      <c r="H56" s="51"/>
      <c r="I56" s="50">
        <v>264000</v>
      </c>
    </row>
    <row r="57" spans="1:10" ht="15" customHeight="1">
      <c r="A57" s="75"/>
      <c r="B57" s="10"/>
      <c r="C57" s="14">
        <f>SUM(C58,C71)</f>
        <v>264000</v>
      </c>
      <c r="D57" s="4"/>
      <c r="E57" s="4" t="s">
        <v>6</v>
      </c>
      <c r="F57" s="4"/>
      <c r="G57" s="4" t="s">
        <v>6</v>
      </c>
      <c r="H57" s="4"/>
      <c r="I57" s="27"/>
    </row>
    <row r="58" spans="1:10" ht="15" customHeight="1">
      <c r="A58" s="75"/>
      <c r="B58" s="56" t="s">
        <v>67</v>
      </c>
      <c r="C58" s="5">
        <f>SUM(C59:C70)</f>
        <v>168000</v>
      </c>
      <c r="D58" s="4"/>
      <c r="E58" s="4" t="s">
        <v>6</v>
      </c>
      <c r="F58" s="4"/>
      <c r="G58" s="4" t="s">
        <v>6</v>
      </c>
      <c r="H58" s="4"/>
      <c r="I58" s="27"/>
    </row>
    <row r="59" spans="1:10" ht="15" customHeight="1">
      <c r="A59" s="75"/>
      <c r="B59" s="35" t="s">
        <v>68</v>
      </c>
      <c r="C59" s="36">
        <f>7000*2</f>
        <v>14000</v>
      </c>
      <c r="D59" s="4"/>
      <c r="E59" s="4" t="s">
        <v>6</v>
      </c>
      <c r="F59" s="4"/>
      <c r="G59" s="4" t="s">
        <v>6</v>
      </c>
      <c r="H59" s="4"/>
      <c r="I59" s="27"/>
    </row>
    <row r="60" spans="1:10" ht="15" customHeight="1">
      <c r="A60" s="75"/>
      <c r="B60" s="35" t="s">
        <v>69</v>
      </c>
      <c r="C60" s="36">
        <f>7000*2</f>
        <v>14000</v>
      </c>
      <c r="D60" s="4"/>
      <c r="E60" s="4" t="s">
        <v>6</v>
      </c>
      <c r="F60" s="4"/>
      <c r="G60" s="4" t="s">
        <v>6</v>
      </c>
      <c r="H60" s="4"/>
      <c r="I60" s="27"/>
    </row>
    <row r="61" spans="1:10" ht="15" customHeight="1">
      <c r="A61" s="75"/>
      <c r="B61" s="35" t="s">
        <v>70</v>
      </c>
      <c r="C61" s="36">
        <f t="shared" ref="C61:C70" si="2">7000*2</f>
        <v>14000</v>
      </c>
      <c r="D61" s="4"/>
      <c r="E61" s="4" t="s">
        <v>6</v>
      </c>
      <c r="F61" s="4"/>
      <c r="G61" s="4" t="s">
        <v>6</v>
      </c>
      <c r="H61" s="4"/>
      <c r="I61" s="27"/>
    </row>
    <row r="62" spans="1:10" ht="15" customHeight="1">
      <c r="A62" s="75"/>
      <c r="B62" s="35" t="s">
        <v>71</v>
      </c>
      <c r="C62" s="36">
        <f t="shared" si="2"/>
        <v>14000</v>
      </c>
      <c r="D62" s="4"/>
      <c r="E62" s="4" t="s">
        <v>6</v>
      </c>
      <c r="F62" s="4"/>
      <c r="G62" s="4" t="s">
        <v>6</v>
      </c>
      <c r="H62" s="4"/>
      <c r="I62" s="27"/>
    </row>
    <row r="63" spans="1:10" ht="15" customHeight="1">
      <c r="A63" s="75"/>
      <c r="B63" s="35" t="s">
        <v>72</v>
      </c>
      <c r="C63" s="36">
        <f t="shared" si="2"/>
        <v>14000</v>
      </c>
      <c r="D63" s="4"/>
      <c r="E63" s="4" t="s">
        <v>6</v>
      </c>
      <c r="F63" s="4"/>
      <c r="G63" s="4" t="s">
        <v>6</v>
      </c>
      <c r="H63" s="4"/>
      <c r="I63" s="27"/>
    </row>
    <row r="64" spans="1:10" ht="15" customHeight="1">
      <c r="A64" s="75"/>
      <c r="B64" s="35" t="s">
        <v>73</v>
      </c>
      <c r="C64" s="36">
        <f t="shared" si="2"/>
        <v>14000</v>
      </c>
      <c r="D64" s="4"/>
      <c r="E64" s="4" t="s">
        <v>6</v>
      </c>
      <c r="F64" s="4"/>
      <c r="G64" s="4" t="s">
        <v>6</v>
      </c>
      <c r="H64" s="4"/>
      <c r="I64" s="27"/>
    </row>
    <row r="65" spans="1:9" ht="15" customHeight="1">
      <c r="A65" s="75"/>
      <c r="B65" s="35" t="s">
        <v>74</v>
      </c>
      <c r="C65" s="36">
        <f t="shared" si="2"/>
        <v>14000</v>
      </c>
      <c r="D65" s="4"/>
      <c r="E65" s="4" t="s">
        <v>6</v>
      </c>
      <c r="F65" s="4"/>
      <c r="G65" s="4" t="s">
        <v>6</v>
      </c>
      <c r="H65" s="4"/>
      <c r="I65" s="27"/>
    </row>
    <row r="66" spans="1:9" ht="15" customHeight="1">
      <c r="A66" s="75"/>
      <c r="B66" s="35" t="s">
        <v>75</v>
      </c>
      <c r="C66" s="36">
        <f t="shared" si="2"/>
        <v>14000</v>
      </c>
      <c r="D66" s="4"/>
      <c r="E66" s="4" t="s">
        <v>6</v>
      </c>
      <c r="F66" s="4"/>
      <c r="G66" s="4" t="s">
        <v>6</v>
      </c>
      <c r="H66" s="4"/>
      <c r="I66" s="27"/>
    </row>
    <row r="67" spans="1:9" ht="15" customHeight="1">
      <c r="A67" s="75"/>
      <c r="B67" s="35" t="s">
        <v>76</v>
      </c>
      <c r="C67" s="36">
        <f t="shared" si="2"/>
        <v>14000</v>
      </c>
      <c r="D67" s="4"/>
      <c r="E67" s="4" t="s">
        <v>6</v>
      </c>
      <c r="F67" s="4"/>
      <c r="G67" s="4" t="s">
        <v>6</v>
      </c>
      <c r="H67" s="4"/>
      <c r="I67" s="27"/>
    </row>
    <row r="68" spans="1:9" ht="15" customHeight="1">
      <c r="A68" s="75"/>
      <c r="B68" s="35" t="s">
        <v>77</v>
      </c>
      <c r="C68" s="36">
        <f t="shared" si="2"/>
        <v>14000</v>
      </c>
      <c r="D68" s="4"/>
      <c r="E68" s="4" t="s">
        <v>6</v>
      </c>
      <c r="F68" s="4"/>
      <c r="G68" s="4" t="s">
        <v>6</v>
      </c>
      <c r="H68" s="4"/>
      <c r="I68" s="27"/>
    </row>
    <row r="69" spans="1:9" ht="15" customHeight="1">
      <c r="A69" s="75"/>
      <c r="B69" s="35" t="s">
        <v>78</v>
      </c>
      <c r="C69" s="36">
        <f t="shared" si="2"/>
        <v>14000</v>
      </c>
      <c r="D69" s="4"/>
      <c r="E69" s="4" t="s">
        <v>6</v>
      </c>
      <c r="F69" s="4"/>
      <c r="G69" s="4" t="s">
        <v>6</v>
      </c>
      <c r="H69" s="4"/>
      <c r="I69" s="27"/>
    </row>
    <row r="70" spans="1:9" ht="15" customHeight="1">
      <c r="A70" s="75"/>
      <c r="B70" s="35" t="s">
        <v>79</v>
      </c>
      <c r="C70" s="36">
        <f t="shared" si="2"/>
        <v>14000</v>
      </c>
      <c r="D70" s="4"/>
      <c r="E70" s="4" t="s">
        <v>6</v>
      </c>
      <c r="F70" s="4"/>
      <c r="G70" s="4" t="s">
        <v>6</v>
      </c>
      <c r="H70" s="4"/>
      <c r="I70" s="27"/>
    </row>
    <row r="71" spans="1:9" ht="15" customHeight="1">
      <c r="A71" s="75"/>
      <c r="B71" s="56" t="s">
        <v>66</v>
      </c>
      <c r="C71" s="5">
        <v>96000</v>
      </c>
      <c r="D71" s="4"/>
      <c r="E71" s="4" t="s">
        <v>6</v>
      </c>
      <c r="F71" s="4"/>
      <c r="G71" s="4" t="s">
        <v>6</v>
      </c>
      <c r="H71" s="4"/>
      <c r="I71" s="27"/>
    </row>
    <row r="72" spans="1:9" ht="15" customHeight="1">
      <c r="A72" s="75"/>
      <c r="B72" s="35" t="s">
        <v>81</v>
      </c>
      <c r="C72" s="36">
        <f>48000*2</f>
        <v>96000</v>
      </c>
      <c r="D72" s="4"/>
      <c r="E72" s="4" t="s">
        <v>6</v>
      </c>
      <c r="F72" s="4"/>
      <c r="G72" s="4" t="s">
        <v>6</v>
      </c>
      <c r="H72" s="4"/>
      <c r="I72" s="27"/>
    </row>
    <row r="73" spans="1:9" ht="15">
      <c r="A73" s="75"/>
      <c r="B73" s="13" t="s">
        <v>21</v>
      </c>
      <c r="C73" s="4" t="s">
        <v>6</v>
      </c>
      <c r="D73" s="4"/>
      <c r="E73" s="7">
        <v>1221000</v>
      </c>
      <c r="F73" s="4"/>
      <c r="G73" s="4" t="s">
        <v>6</v>
      </c>
      <c r="H73" s="4"/>
      <c r="I73" s="7">
        <v>1221000</v>
      </c>
    </row>
    <row r="74" spans="1:9" ht="15">
      <c r="A74" s="75"/>
      <c r="B74" s="10"/>
      <c r="C74" s="4" t="s">
        <v>6</v>
      </c>
      <c r="D74" s="4"/>
      <c r="E74" s="16">
        <f>SUM(E75,E113)</f>
        <v>1228000</v>
      </c>
      <c r="F74" s="4"/>
      <c r="G74" s="4" t="s">
        <v>6</v>
      </c>
      <c r="H74" s="4"/>
      <c r="I74" s="27"/>
    </row>
    <row r="75" spans="1:9" ht="15" customHeight="1">
      <c r="A75" s="75"/>
      <c r="B75" s="56" t="s">
        <v>115</v>
      </c>
      <c r="C75" s="4" t="s">
        <v>6</v>
      </c>
      <c r="D75" s="4"/>
      <c r="E75" s="5">
        <f>SUM(E76:E112)</f>
        <v>1036000</v>
      </c>
      <c r="F75" s="4"/>
      <c r="G75" s="4" t="s">
        <v>6</v>
      </c>
      <c r="H75" s="4"/>
      <c r="I75" s="27"/>
    </row>
    <row r="76" spans="1:9" ht="15" customHeight="1">
      <c r="A76" s="75"/>
      <c r="B76" s="35" t="s">
        <v>119</v>
      </c>
      <c r="C76" s="4" t="s">
        <v>6</v>
      </c>
      <c r="D76" s="4"/>
      <c r="E76" s="36">
        <f>7000*4</f>
        <v>28000</v>
      </c>
      <c r="F76" s="4"/>
      <c r="G76" s="4" t="s">
        <v>6</v>
      </c>
      <c r="H76" s="4"/>
      <c r="I76" s="27"/>
    </row>
    <row r="77" spans="1:9" ht="15" customHeight="1">
      <c r="A77" s="75"/>
      <c r="B77" s="35" t="s">
        <v>120</v>
      </c>
      <c r="C77" s="4" t="s">
        <v>6</v>
      </c>
      <c r="D77" s="4"/>
      <c r="E77" s="36">
        <f t="shared" ref="E77:E112" si="3">7000*4</f>
        <v>28000</v>
      </c>
      <c r="F77" s="4"/>
      <c r="G77" s="4" t="s">
        <v>6</v>
      </c>
      <c r="H77" s="4"/>
      <c r="I77" s="27"/>
    </row>
    <row r="78" spans="1:9" ht="15" customHeight="1">
      <c r="A78" s="75"/>
      <c r="B78" s="35" t="s">
        <v>121</v>
      </c>
      <c r="C78" s="4" t="s">
        <v>6</v>
      </c>
      <c r="D78" s="4"/>
      <c r="E78" s="36">
        <f t="shared" si="3"/>
        <v>28000</v>
      </c>
      <c r="F78" s="4"/>
      <c r="G78" s="4" t="s">
        <v>6</v>
      </c>
      <c r="H78" s="4"/>
      <c r="I78" s="27"/>
    </row>
    <row r="79" spans="1:9" ht="15" customHeight="1">
      <c r="A79" s="75"/>
      <c r="B79" s="35" t="s">
        <v>122</v>
      </c>
      <c r="C79" s="4" t="s">
        <v>6</v>
      </c>
      <c r="D79" s="4"/>
      <c r="E79" s="36">
        <f t="shared" si="3"/>
        <v>28000</v>
      </c>
      <c r="F79" s="4"/>
      <c r="G79" s="4" t="s">
        <v>6</v>
      </c>
      <c r="H79" s="4"/>
      <c r="I79" s="27"/>
    </row>
    <row r="80" spans="1:9" ht="15" customHeight="1">
      <c r="A80" s="75"/>
      <c r="B80" s="35" t="s">
        <v>123</v>
      </c>
      <c r="C80" s="4" t="s">
        <v>6</v>
      </c>
      <c r="D80" s="4"/>
      <c r="E80" s="36">
        <f t="shared" si="3"/>
        <v>28000</v>
      </c>
      <c r="F80" s="4"/>
      <c r="G80" s="4" t="s">
        <v>6</v>
      </c>
      <c r="H80" s="4"/>
      <c r="I80" s="27"/>
    </row>
    <row r="81" spans="1:9" ht="15" customHeight="1">
      <c r="A81" s="75"/>
      <c r="B81" s="35" t="s">
        <v>124</v>
      </c>
      <c r="C81" s="4" t="s">
        <v>6</v>
      </c>
      <c r="D81" s="4"/>
      <c r="E81" s="36">
        <f t="shared" si="3"/>
        <v>28000</v>
      </c>
      <c r="F81" s="4"/>
      <c r="G81" s="4" t="s">
        <v>6</v>
      </c>
      <c r="H81" s="4"/>
      <c r="I81" s="27"/>
    </row>
    <row r="82" spans="1:9" ht="15" customHeight="1">
      <c r="A82" s="75"/>
      <c r="B82" s="35" t="s">
        <v>125</v>
      </c>
      <c r="C82" s="4" t="s">
        <v>6</v>
      </c>
      <c r="D82" s="4"/>
      <c r="E82" s="36">
        <f t="shared" si="3"/>
        <v>28000</v>
      </c>
      <c r="F82" s="4"/>
      <c r="G82" s="4" t="s">
        <v>6</v>
      </c>
      <c r="H82" s="4"/>
      <c r="I82" s="27"/>
    </row>
    <row r="83" spans="1:9" ht="15" customHeight="1">
      <c r="A83" s="75"/>
      <c r="B83" s="35" t="s">
        <v>126</v>
      </c>
      <c r="C83" s="4" t="s">
        <v>6</v>
      </c>
      <c r="D83" s="4"/>
      <c r="E83" s="36">
        <f t="shared" si="3"/>
        <v>28000</v>
      </c>
      <c r="F83" s="4"/>
      <c r="G83" s="4" t="s">
        <v>6</v>
      </c>
      <c r="H83" s="4"/>
      <c r="I83" s="27"/>
    </row>
    <row r="84" spans="1:9" ht="15" customHeight="1">
      <c r="A84" s="75"/>
      <c r="B84" s="35" t="s">
        <v>127</v>
      </c>
      <c r="C84" s="4" t="s">
        <v>6</v>
      </c>
      <c r="D84" s="4"/>
      <c r="E84" s="36">
        <f t="shared" si="3"/>
        <v>28000</v>
      </c>
      <c r="F84" s="4"/>
      <c r="G84" s="4" t="s">
        <v>6</v>
      </c>
      <c r="H84" s="4"/>
      <c r="I84" s="27"/>
    </row>
    <row r="85" spans="1:9" ht="15" customHeight="1">
      <c r="A85" s="75"/>
      <c r="B85" s="35" t="s">
        <v>128</v>
      </c>
      <c r="C85" s="4" t="s">
        <v>6</v>
      </c>
      <c r="D85" s="4"/>
      <c r="E85" s="36">
        <f t="shared" si="3"/>
        <v>28000</v>
      </c>
      <c r="F85" s="4"/>
      <c r="G85" s="4" t="s">
        <v>6</v>
      </c>
      <c r="H85" s="4"/>
      <c r="I85" s="27"/>
    </row>
    <row r="86" spans="1:9" ht="15" customHeight="1">
      <c r="A86" s="75"/>
      <c r="B86" s="35" t="s">
        <v>129</v>
      </c>
      <c r="C86" s="4" t="s">
        <v>6</v>
      </c>
      <c r="D86" s="4"/>
      <c r="E86" s="36">
        <f t="shared" si="3"/>
        <v>28000</v>
      </c>
      <c r="F86" s="4"/>
      <c r="G86" s="4" t="s">
        <v>6</v>
      </c>
      <c r="H86" s="4"/>
      <c r="I86" s="27"/>
    </row>
    <row r="87" spans="1:9" ht="15" customHeight="1">
      <c r="A87" s="75"/>
      <c r="B87" s="35" t="s">
        <v>130</v>
      </c>
      <c r="C87" s="4" t="s">
        <v>6</v>
      </c>
      <c r="D87" s="4"/>
      <c r="E87" s="36">
        <f t="shared" si="3"/>
        <v>28000</v>
      </c>
      <c r="F87" s="4"/>
      <c r="G87" s="4" t="s">
        <v>6</v>
      </c>
      <c r="H87" s="4"/>
      <c r="I87" s="27"/>
    </row>
    <row r="88" spans="1:9" ht="15" customHeight="1">
      <c r="A88" s="75"/>
      <c r="B88" s="35" t="s">
        <v>131</v>
      </c>
      <c r="C88" s="4" t="s">
        <v>6</v>
      </c>
      <c r="D88" s="4"/>
      <c r="E88" s="36">
        <f t="shared" si="3"/>
        <v>28000</v>
      </c>
      <c r="F88" s="4"/>
      <c r="G88" s="4" t="s">
        <v>6</v>
      </c>
      <c r="H88" s="4"/>
      <c r="I88" s="27"/>
    </row>
    <row r="89" spans="1:9" ht="15" customHeight="1">
      <c r="A89" s="75"/>
      <c r="B89" s="35" t="s">
        <v>132</v>
      </c>
      <c r="C89" s="4" t="s">
        <v>6</v>
      </c>
      <c r="D89" s="4"/>
      <c r="E89" s="36">
        <f t="shared" si="3"/>
        <v>28000</v>
      </c>
      <c r="F89" s="4"/>
      <c r="G89" s="4" t="s">
        <v>6</v>
      </c>
      <c r="H89" s="4"/>
      <c r="I89" s="27"/>
    </row>
    <row r="90" spans="1:9" ht="15" customHeight="1">
      <c r="A90" s="75"/>
      <c r="B90" s="35" t="s">
        <v>133</v>
      </c>
      <c r="C90" s="4" t="s">
        <v>6</v>
      </c>
      <c r="D90" s="4"/>
      <c r="E90" s="36">
        <f t="shared" si="3"/>
        <v>28000</v>
      </c>
      <c r="F90" s="4"/>
      <c r="G90" s="4" t="s">
        <v>6</v>
      </c>
      <c r="H90" s="4"/>
      <c r="I90" s="27"/>
    </row>
    <row r="91" spans="1:9" ht="15" customHeight="1">
      <c r="A91" s="75"/>
      <c r="B91" s="35" t="s">
        <v>134</v>
      </c>
      <c r="C91" s="4" t="s">
        <v>6</v>
      </c>
      <c r="D91" s="4"/>
      <c r="E91" s="36">
        <f t="shared" si="3"/>
        <v>28000</v>
      </c>
      <c r="F91" s="4"/>
      <c r="G91" s="4" t="s">
        <v>6</v>
      </c>
      <c r="H91" s="4"/>
      <c r="I91" s="27"/>
    </row>
    <row r="92" spans="1:9" ht="15" customHeight="1">
      <c r="A92" s="75"/>
      <c r="B92" s="35" t="s">
        <v>135</v>
      </c>
      <c r="C92" s="4" t="s">
        <v>6</v>
      </c>
      <c r="D92" s="4"/>
      <c r="E92" s="36">
        <f t="shared" si="3"/>
        <v>28000</v>
      </c>
      <c r="F92" s="4"/>
      <c r="G92" s="4" t="s">
        <v>6</v>
      </c>
      <c r="H92" s="4"/>
      <c r="I92" s="27"/>
    </row>
    <row r="93" spans="1:9" ht="15" customHeight="1">
      <c r="A93" s="75"/>
      <c r="B93" s="35" t="s">
        <v>136</v>
      </c>
      <c r="C93" s="4" t="s">
        <v>6</v>
      </c>
      <c r="D93" s="4"/>
      <c r="E93" s="36">
        <f t="shared" si="3"/>
        <v>28000</v>
      </c>
      <c r="F93" s="4"/>
      <c r="G93" s="4" t="s">
        <v>6</v>
      </c>
      <c r="H93" s="4"/>
      <c r="I93" s="27"/>
    </row>
    <row r="94" spans="1:9" ht="15" customHeight="1">
      <c r="A94" s="75"/>
      <c r="B94" s="35" t="s">
        <v>137</v>
      </c>
      <c r="C94" s="4" t="s">
        <v>6</v>
      </c>
      <c r="D94" s="4"/>
      <c r="E94" s="36">
        <f t="shared" si="3"/>
        <v>28000</v>
      </c>
      <c r="F94" s="4"/>
      <c r="G94" s="4" t="s">
        <v>6</v>
      </c>
      <c r="H94" s="4"/>
      <c r="I94" s="27"/>
    </row>
    <row r="95" spans="1:9" ht="15" customHeight="1">
      <c r="A95" s="75"/>
      <c r="B95" s="35" t="s">
        <v>138</v>
      </c>
      <c r="C95" s="4" t="s">
        <v>6</v>
      </c>
      <c r="D95" s="4"/>
      <c r="E95" s="36">
        <f t="shared" si="3"/>
        <v>28000</v>
      </c>
      <c r="F95" s="4"/>
      <c r="G95" s="4" t="s">
        <v>6</v>
      </c>
      <c r="H95" s="4"/>
      <c r="I95" s="27"/>
    </row>
    <row r="96" spans="1:9" ht="15" customHeight="1">
      <c r="A96" s="75"/>
      <c r="B96" s="35" t="s">
        <v>139</v>
      </c>
      <c r="C96" s="4" t="s">
        <v>6</v>
      </c>
      <c r="D96" s="4"/>
      <c r="E96" s="36">
        <f t="shared" si="3"/>
        <v>28000</v>
      </c>
      <c r="F96" s="4"/>
      <c r="G96" s="4" t="s">
        <v>6</v>
      </c>
      <c r="H96" s="4"/>
      <c r="I96" s="27"/>
    </row>
    <row r="97" spans="1:9" ht="15" customHeight="1">
      <c r="A97" s="75"/>
      <c r="B97" s="35" t="s">
        <v>140</v>
      </c>
      <c r="C97" s="4" t="s">
        <v>6</v>
      </c>
      <c r="D97" s="4"/>
      <c r="E97" s="36">
        <f t="shared" si="3"/>
        <v>28000</v>
      </c>
      <c r="F97" s="4"/>
      <c r="G97" s="4" t="s">
        <v>6</v>
      </c>
      <c r="H97" s="4"/>
      <c r="I97" s="27"/>
    </row>
    <row r="98" spans="1:9" ht="15" customHeight="1">
      <c r="A98" s="75"/>
      <c r="B98" s="35" t="s">
        <v>141</v>
      </c>
      <c r="C98" s="4" t="s">
        <v>6</v>
      </c>
      <c r="D98" s="4"/>
      <c r="E98" s="36">
        <f t="shared" si="3"/>
        <v>28000</v>
      </c>
      <c r="F98" s="4"/>
      <c r="G98" s="4" t="s">
        <v>6</v>
      </c>
      <c r="H98" s="4"/>
      <c r="I98" s="27"/>
    </row>
    <row r="99" spans="1:9" ht="15" customHeight="1">
      <c r="A99" s="75"/>
      <c r="B99" s="35" t="s">
        <v>142</v>
      </c>
      <c r="C99" s="4" t="s">
        <v>6</v>
      </c>
      <c r="D99" s="4"/>
      <c r="E99" s="36">
        <f t="shared" si="3"/>
        <v>28000</v>
      </c>
      <c r="F99" s="4"/>
      <c r="G99" s="4" t="s">
        <v>6</v>
      </c>
      <c r="H99" s="4"/>
      <c r="I99" s="27"/>
    </row>
    <row r="100" spans="1:9" ht="15" customHeight="1">
      <c r="A100" s="75"/>
      <c r="B100" s="35" t="s">
        <v>143</v>
      </c>
      <c r="C100" s="4" t="s">
        <v>6</v>
      </c>
      <c r="D100" s="4"/>
      <c r="E100" s="36">
        <f t="shared" si="3"/>
        <v>28000</v>
      </c>
      <c r="F100" s="4"/>
      <c r="G100" s="4" t="s">
        <v>6</v>
      </c>
      <c r="H100" s="4"/>
      <c r="I100" s="27"/>
    </row>
    <row r="101" spans="1:9" ht="15" customHeight="1">
      <c r="A101" s="75"/>
      <c r="B101" s="35" t="s">
        <v>144</v>
      </c>
      <c r="C101" s="4" t="s">
        <v>6</v>
      </c>
      <c r="D101" s="4"/>
      <c r="E101" s="36">
        <f t="shared" si="3"/>
        <v>28000</v>
      </c>
      <c r="F101" s="4"/>
      <c r="G101" s="4" t="s">
        <v>6</v>
      </c>
      <c r="H101" s="4"/>
      <c r="I101" s="27"/>
    </row>
    <row r="102" spans="1:9" ht="15" customHeight="1">
      <c r="A102" s="75"/>
      <c r="B102" s="35" t="s">
        <v>145</v>
      </c>
      <c r="C102" s="4" t="s">
        <v>6</v>
      </c>
      <c r="D102" s="4"/>
      <c r="E102" s="36">
        <f t="shared" si="3"/>
        <v>28000</v>
      </c>
      <c r="F102" s="4"/>
      <c r="G102" s="4" t="s">
        <v>6</v>
      </c>
      <c r="H102" s="4"/>
      <c r="I102" s="27"/>
    </row>
    <row r="103" spans="1:9" ht="15" customHeight="1">
      <c r="A103" s="75"/>
      <c r="B103" s="35" t="s">
        <v>146</v>
      </c>
      <c r="C103" s="4" t="s">
        <v>6</v>
      </c>
      <c r="D103" s="4"/>
      <c r="E103" s="36">
        <f t="shared" si="3"/>
        <v>28000</v>
      </c>
      <c r="F103" s="4"/>
      <c r="G103" s="4" t="s">
        <v>6</v>
      </c>
      <c r="H103" s="4"/>
      <c r="I103" s="27"/>
    </row>
    <row r="104" spans="1:9" ht="15" customHeight="1">
      <c r="A104" s="75"/>
      <c r="B104" s="35" t="s">
        <v>147</v>
      </c>
      <c r="C104" s="4" t="s">
        <v>6</v>
      </c>
      <c r="D104" s="4"/>
      <c r="E104" s="36">
        <f t="shared" si="3"/>
        <v>28000</v>
      </c>
      <c r="F104" s="4"/>
      <c r="G104" s="4" t="s">
        <v>6</v>
      </c>
      <c r="H104" s="4"/>
      <c r="I104" s="27"/>
    </row>
    <row r="105" spans="1:9" ht="15" customHeight="1">
      <c r="A105" s="75"/>
      <c r="B105" s="35" t="s">
        <v>148</v>
      </c>
      <c r="C105" s="4" t="s">
        <v>6</v>
      </c>
      <c r="D105" s="4"/>
      <c r="E105" s="36">
        <f t="shared" si="3"/>
        <v>28000</v>
      </c>
      <c r="F105" s="4"/>
      <c r="G105" s="4" t="s">
        <v>6</v>
      </c>
      <c r="H105" s="4"/>
      <c r="I105" s="27"/>
    </row>
    <row r="106" spans="1:9" ht="15" customHeight="1">
      <c r="A106" s="75"/>
      <c r="B106" s="35" t="s">
        <v>149</v>
      </c>
      <c r="C106" s="4" t="s">
        <v>6</v>
      </c>
      <c r="D106" s="4"/>
      <c r="E106" s="36">
        <f t="shared" si="3"/>
        <v>28000</v>
      </c>
      <c r="F106" s="4"/>
      <c r="G106" s="4" t="s">
        <v>6</v>
      </c>
      <c r="H106" s="4"/>
      <c r="I106" s="27"/>
    </row>
    <row r="107" spans="1:9" ht="15" customHeight="1">
      <c r="A107" s="75"/>
      <c r="B107" s="35" t="s">
        <v>150</v>
      </c>
      <c r="C107" s="4" t="s">
        <v>6</v>
      </c>
      <c r="D107" s="4"/>
      <c r="E107" s="36">
        <f t="shared" si="3"/>
        <v>28000</v>
      </c>
      <c r="F107" s="4"/>
      <c r="G107" s="4" t="s">
        <v>6</v>
      </c>
      <c r="H107" s="4"/>
      <c r="I107" s="27"/>
    </row>
    <row r="108" spans="1:9" ht="15" customHeight="1">
      <c r="A108" s="75"/>
      <c r="B108" s="35" t="s">
        <v>151</v>
      </c>
      <c r="C108" s="4" t="s">
        <v>6</v>
      </c>
      <c r="D108" s="4"/>
      <c r="E108" s="36">
        <f t="shared" si="3"/>
        <v>28000</v>
      </c>
      <c r="F108" s="4"/>
      <c r="G108" s="4" t="s">
        <v>6</v>
      </c>
      <c r="H108" s="4"/>
      <c r="I108" s="27"/>
    </row>
    <row r="109" spans="1:9" ht="15" customHeight="1">
      <c r="A109" s="75"/>
      <c r="B109" s="35" t="s">
        <v>152</v>
      </c>
      <c r="C109" s="4" t="s">
        <v>6</v>
      </c>
      <c r="D109" s="4"/>
      <c r="E109" s="36">
        <f t="shared" si="3"/>
        <v>28000</v>
      </c>
      <c r="F109" s="4"/>
      <c r="G109" s="4" t="s">
        <v>6</v>
      </c>
      <c r="H109" s="4"/>
      <c r="I109" s="27"/>
    </row>
    <row r="110" spans="1:9" ht="15" customHeight="1">
      <c r="A110" s="75"/>
      <c r="B110" s="35" t="s">
        <v>153</v>
      </c>
      <c r="C110" s="4" t="s">
        <v>6</v>
      </c>
      <c r="D110" s="4"/>
      <c r="E110" s="36">
        <f t="shared" si="3"/>
        <v>28000</v>
      </c>
      <c r="F110" s="4"/>
      <c r="G110" s="4" t="s">
        <v>6</v>
      </c>
      <c r="H110" s="4"/>
      <c r="I110" s="27"/>
    </row>
    <row r="111" spans="1:9" ht="15" customHeight="1">
      <c r="A111" s="75"/>
      <c r="B111" s="35" t="s">
        <v>154</v>
      </c>
      <c r="C111" s="4" t="s">
        <v>6</v>
      </c>
      <c r="D111" s="4"/>
      <c r="E111" s="36">
        <f t="shared" si="3"/>
        <v>28000</v>
      </c>
      <c r="F111" s="4"/>
      <c r="G111" s="4" t="s">
        <v>6</v>
      </c>
      <c r="H111" s="4"/>
      <c r="I111" s="27"/>
    </row>
    <row r="112" spans="1:9" ht="15" customHeight="1">
      <c r="A112" s="75"/>
      <c r="B112" s="35" t="s">
        <v>155</v>
      </c>
      <c r="C112" s="4" t="s">
        <v>6</v>
      </c>
      <c r="D112" s="4"/>
      <c r="E112" s="36">
        <f t="shared" si="3"/>
        <v>28000</v>
      </c>
      <c r="F112" s="4"/>
      <c r="G112" s="4" t="s">
        <v>6</v>
      </c>
      <c r="H112" s="4"/>
      <c r="I112" s="27"/>
    </row>
    <row r="113" spans="1:9" ht="15" customHeight="1">
      <c r="A113" s="75"/>
      <c r="B113" s="56" t="s">
        <v>116</v>
      </c>
      <c r="C113" s="4" t="s">
        <v>6</v>
      </c>
      <c r="D113" s="4"/>
      <c r="E113" s="15">
        <v>192000</v>
      </c>
      <c r="F113" s="4"/>
      <c r="G113" s="4" t="s">
        <v>6</v>
      </c>
      <c r="H113" s="4"/>
      <c r="I113" s="27"/>
    </row>
    <row r="114" spans="1:9" ht="15" customHeight="1">
      <c r="A114" s="75"/>
      <c r="B114" s="35" t="s">
        <v>156</v>
      </c>
      <c r="C114" s="4" t="s">
        <v>6</v>
      </c>
      <c r="D114" s="4"/>
      <c r="E114" s="36">
        <f>48000*4</f>
        <v>192000</v>
      </c>
      <c r="F114" s="4"/>
      <c r="G114" s="4" t="s">
        <v>6</v>
      </c>
      <c r="H114" s="4"/>
      <c r="I114" s="27"/>
    </row>
    <row r="115" spans="1:9" ht="15">
      <c r="A115" s="75"/>
      <c r="B115" s="13" t="s">
        <v>53</v>
      </c>
      <c r="C115" s="4" t="s">
        <v>6</v>
      </c>
      <c r="D115" s="4"/>
      <c r="E115" s="4" t="s">
        <v>6</v>
      </c>
      <c r="F115" s="4"/>
      <c r="G115" s="7">
        <v>2736000</v>
      </c>
      <c r="H115" s="4"/>
      <c r="I115" s="7">
        <v>2736000</v>
      </c>
    </row>
    <row r="116" spans="1:9" ht="15">
      <c r="A116" s="75"/>
      <c r="B116" s="10"/>
      <c r="C116" s="4" t="s">
        <v>6</v>
      </c>
      <c r="D116" s="4"/>
      <c r="E116" s="4" t="s">
        <v>6</v>
      </c>
      <c r="F116" s="4"/>
      <c r="G116" s="14">
        <f>SUM(G117,G160)</f>
        <v>2736000</v>
      </c>
      <c r="H116" s="4"/>
      <c r="I116" s="27"/>
    </row>
    <row r="117" spans="1:9" ht="15" customHeight="1">
      <c r="A117" s="75"/>
      <c r="B117" s="56" t="s">
        <v>117</v>
      </c>
      <c r="C117" s="4" t="s">
        <v>6</v>
      </c>
      <c r="D117" s="4"/>
      <c r="E117" s="4" t="s">
        <v>6</v>
      </c>
      <c r="F117" s="4"/>
      <c r="G117" s="15">
        <f>SUM(G118:G159)</f>
        <v>2352000</v>
      </c>
      <c r="H117" s="4"/>
      <c r="I117" s="27"/>
    </row>
    <row r="118" spans="1:9" ht="15" customHeight="1">
      <c r="A118" s="75"/>
      <c r="B118" s="35" t="s">
        <v>109</v>
      </c>
      <c r="C118" s="4" t="s">
        <v>6</v>
      </c>
      <c r="D118" s="4"/>
      <c r="E118" s="4" t="s">
        <v>6</v>
      </c>
      <c r="F118" s="4"/>
      <c r="G118" s="36">
        <f>7000*8</f>
        <v>56000</v>
      </c>
      <c r="H118" s="4"/>
      <c r="I118" s="27"/>
    </row>
    <row r="119" spans="1:9" ht="15" customHeight="1">
      <c r="A119" s="75"/>
      <c r="B119" s="35" t="s">
        <v>110</v>
      </c>
      <c r="C119" s="4" t="s">
        <v>6</v>
      </c>
      <c r="D119" s="4"/>
      <c r="E119" s="4" t="s">
        <v>6</v>
      </c>
      <c r="F119" s="4"/>
      <c r="G119" s="36">
        <f t="shared" ref="G119:G159" si="4">7000*8</f>
        <v>56000</v>
      </c>
      <c r="H119" s="4"/>
      <c r="I119" s="27"/>
    </row>
    <row r="120" spans="1:9" ht="15" customHeight="1">
      <c r="A120" s="75"/>
      <c r="B120" s="35" t="s">
        <v>111</v>
      </c>
      <c r="C120" s="4" t="s">
        <v>6</v>
      </c>
      <c r="D120" s="4"/>
      <c r="E120" s="4" t="s">
        <v>6</v>
      </c>
      <c r="F120" s="4"/>
      <c r="G120" s="36">
        <f t="shared" si="4"/>
        <v>56000</v>
      </c>
      <c r="H120" s="4"/>
      <c r="I120" s="27"/>
    </row>
    <row r="121" spans="1:9" ht="15" customHeight="1">
      <c r="A121" s="75"/>
      <c r="B121" s="35" t="s">
        <v>112</v>
      </c>
      <c r="C121" s="4" t="s">
        <v>6</v>
      </c>
      <c r="D121" s="4"/>
      <c r="E121" s="4" t="s">
        <v>6</v>
      </c>
      <c r="F121" s="4"/>
      <c r="G121" s="36">
        <f t="shared" si="4"/>
        <v>56000</v>
      </c>
      <c r="H121" s="4"/>
      <c r="I121" s="27"/>
    </row>
    <row r="122" spans="1:9" ht="15" customHeight="1">
      <c r="A122" s="75"/>
      <c r="B122" s="35" t="s">
        <v>113</v>
      </c>
      <c r="C122" s="4" t="s">
        <v>6</v>
      </c>
      <c r="D122" s="4"/>
      <c r="E122" s="4" t="s">
        <v>6</v>
      </c>
      <c r="F122" s="4"/>
      <c r="G122" s="36">
        <f t="shared" si="4"/>
        <v>56000</v>
      </c>
      <c r="H122" s="4"/>
      <c r="I122" s="27"/>
    </row>
    <row r="123" spans="1:9" ht="15" customHeight="1">
      <c r="A123" s="75"/>
      <c r="B123" s="35" t="s">
        <v>68</v>
      </c>
      <c r="C123" s="4" t="s">
        <v>6</v>
      </c>
      <c r="D123" s="4"/>
      <c r="E123" s="4" t="s">
        <v>6</v>
      </c>
      <c r="F123" s="4"/>
      <c r="G123" s="36">
        <f t="shared" si="4"/>
        <v>56000</v>
      </c>
      <c r="H123" s="4"/>
      <c r="I123" s="27"/>
    </row>
    <row r="124" spans="1:9" ht="15" customHeight="1">
      <c r="A124" s="75"/>
      <c r="B124" s="35" t="s">
        <v>82</v>
      </c>
      <c r="C124" s="4" t="s">
        <v>6</v>
      </c>
      <c r="D124" s="4"/>
      <c r="E124" s="4" t="s">
        <v>6</v>
      </c>
      <c r="F124" s="4"/>
      <c r="G124" s="36">
        <f t="shared" si="4"/>
        <v>56000</v>
      </c>
      <c r="H124" s="4"/>
      <c r="I124" s="27"/>
    </row>
    <row r="125" spans="1:9" ht="15" customHeight="1">
      <c r="A125" s="75"/>
      <c r="B125" s="35" t="s">
        <v>83</v>
      </c>
      <c r="C125" s="4" t="s">
        <v>6</v>
      </c>
      <c r="D125" s="4"/>
      <c r="E125" s="4" t="s">
        <v>6</v>
      </c>
      <c r="F125" s="4"/>
      <c r="G125" s="36">
        <f t="shared" si="4"/>
        <v>56000</v>
      </c>
      <c r="H125" s="4"/>
      <c r="I125" s="27"/>
    </row>
    <row r="126" spans="1:9" ht="15" customHeight="1">
      <c r="A126" s="75"/>
      <c r="B126" s="35" t="s">
        <v>84</v>
      </c>
      <c r="C126" s="4" t="s">
        <v>6</v>
      </c>
      <c r="D126" s="4"/>
      <c r="E126" s="4" t="s">
        <v>6</v>
      </c>
      <c r="F126" s="4"/>
      <c r="G126" s="36">
        <f t="shared" si="4"/>
        <v>56000</v>
      </c>
      <c r="H126" s="4"/>
      <c r="I126" s="27"/>
    </row>
    <row r="127" spans="1:9" ht="15" customHeight="1">
      <c r="A127" s="75"/>
      <c r="B127" s="35" t="s">
        <v>85</v>
      </c>
      <c r="C127" s="4" t="s">
        <v>6</v>
      </c>
      <c r="D127" s="4"/>
      <c r="E127" s="4" t="s">
        <v>6</v>
      </c>
      <c r="F127" s="4"/>
      <c r="G127" s="36">
        <f t="shared" si="4"/>
        <v>56000</v>
      </c>
      <c r="H127" s="4"/>
      <c r="I127" s="27"/>
    </row>
    <row r="128" spans="1:9" ht="15" customHeight="1">
      <c r="A128" s="75"/>
      <c r="B128" s="35" t="s">
        <v>86</v>
      </c>
      <c r="C128" s="4" t="s">
        <v>6</v>
      </c>
      <c r="D128" s="4"/>
      <c r="E128" s="4" t="s">
        <v>6</v>
      </c>
      <c r="F128" s="4"/>
      <c r="G128" s="36">
        <f t="shared" si="4"/>
        <v>56000</v>
      </c>
      <c r="H128" s="4"/>
      <c r="I128" s="27"/>
    </row>
    <row r="129" spans="1:9" ht="15" customHeight="1">
      <c r="A129" s="75"/>
      <c r="B129" s="35" t="s">
        <v>87</v>
      </c>
      <c r="C129" s="4" t="s">
        <v>6</v>
      </c>
      <c r="D129" s="4"/>
      <c r="E129" s="4" t="s">
        <v>6</v>
      </c>
      <c r="F129" s="4"/>
      <c r="G129" s="36">
        <f t="shared" si="4"/>
        <v>56000</v>
      </c>
      <c r="H129" s="4"/>
      <c r="I129" s="27"/>
    </row>
    <row r="130" spans="1:9" ht="15" customHeight="1">
      <c r="A130" s="75"/>
      <c r="B130" s="35" t="s">
        <v>88</v>
      </c>
      <c r="C130" s="4" t="s">
        <v>6</v>
      </c>
      <c r="D130" s="4"/>
      <c r="E130" s="4" t="s">
        <v>6</v>
      </c>
      <c r="F130" s="4"/>
      <c r="G130" s="36">
        <f t="shared" si="4"/>
        <v>56000</v>
      </c>
      <c r="H130" s="4"/>
      <c r="I130" s="27"/>
    </row>
    <row r="131" spans="1:9" ht="15" customHeight="1">
      <c r="A131" s="75"/>
      <c r="B131" s="35" t="s">
        <v>89</v>
      </c>
      <c r="C131" s="4" t="s">
        <v>6</v>
      </c>
      <c r="D131" s="4"/>
      <c r="E131" s="4" t="s">
        <v>6</v>
      </c>
      <c r="F131" s="4"/>
      <c r="G131" s="36">
        <f t="shared" si="4"/>
        <v>56000</v>
      </c>
      <c r="H131" s="4"/>
      <c r="I131" s="27"/>
    </row>
    <row r="132" spans="1:9" ht="15" customHeight="1">
      <c r="A132" s="75"/>
      <c r="B132" s="35" t="s">
        <v>70</v>
      </c>
      <c r="C132" s="4" t="s">
        <v>6</v>
      </c>
      <c r="D132" s="4"/>
      <c r="E132" s="4" t="s">
        <v>6</v>
      </c>
      <c r="F132" s="4"/>
      <c r="G132" s="36">
        <f t="shared" si="4"/>
        <v>56000</v>
      </c>
      <c r="H132" s="4"/>
      <c r="I132" s="27"/>
    </row>
    <row r="133" spans="1:9" ht="15" customHeight="1">
      <c r="A133" s="75"/>
      <c r="B133" s="35" t="s">
        <v>71</v>
      </c>
      <c r="C133" s="4" t="s">
        <v>6</v>
      </c>
      <c r="D133" s="4"/>
      <c r="E133" s="4" t="s">
        <v>6</v>
      </c>
      <c r="F133" s="4"/>
      <c r="G133" s="36">
        <f t="shared" si="4"/>
        <v>56000</v>
      </c>
      <c r="H133" s="4"/>
      <c r="I133" s="27"/>
    </row>
    <row r="134" spans="1:9" ht="15" customHeight="1">
      <c r="A134" s="75"/>
      <c r="B134" s="35" t="s">
        <v>72</v>
      </c>
      <c r="C134" s="4" t="s">
        <v>6</v>
      </c>
      <c r="D134" s="4"/>
      <c r="E134" s="4" t="s">
        <v>6</v>
      </c>
      <c r="F134" s="4"/>
      <c r="G134" s="36">
        <f t="shared" si="4"/>
        <v>56000</v>
      </c>
      <c r="H134" s="4"/>
      <c r="I134" s="27"/>
    </row>
    <row r="135" spans="1:9" ht="15" customHeight="1">
      <c r="A135" s="75"/>
      <c r="B135" s="35" t="s">
        <v>90</v>
      </c>
      <c r="C135" s="4" t="s">
        <v>6</v>
      </c>
      <c r="D135" s="4"/>
      <c r="E135" s="4" t="s">
        <v>6</v>
      </c>
      <c r="F135" s="4"/>
      <c r="G135" s="36">
        <f t="shared" si="4"/>
        <v>56000</v>
      </c>
      <c r="H135" s="4"/>
      <c r="I135" s="27"/>
    </row>
    <row r="136" spans="1:9" ht="15" customHeight="1">
      <c r="A136" s="75"/>
      <c r="B136" s="35" t="s">
        <v>91</v>
      </c>
      <c r="C136" s="4" t="s">
        <v>6</v>
      </c>
      <c r="D136" s="4"/>
      <c r="E136" s="4" t="s">
        <v>6</v>
      </c>
      <c r="F136" s="4"/>
      <c r="G136" s="36">
        <f t="shared" si="4"/>
        <v>56000</v>
      </c>
      <c r="H136" s="4"/>
      <c r="I136" s="27"/>
    </row>
    <row r="137" spans="1:9" ht="15" customHeight="1">
      <c r="A137" s="75"/>
      <c r="B137" s="35" t="s">
        <v>92</v>
      </c>
      <c r="C137" s="4" t="s">
        <v>6</v>
      </c>
      <c r="D137" s="4"/>
      <c r="E137" s="4" t="s">
        <v>6</v>
      </c>
      <c r="F137" s="4"/>
      <c r="G137" s="36">
        <f t="shared" si="4"/>
        <v>56000</v>
      </c>
      <c r="H137" s="4"/>
      <c r="I137" s="27"/>
    </row>
    <row r="138" spans="1:9" ht="15" customHeight="1">
      <c r="A138" s="75"/>
      <c r="B138" s="35" t="s">
        <v>93</v>
      </c>
      <c r="C138" s="4" t="s">
        <v>6</v>
      </c>
      <c r="D138" s="4"/>
      <c r="E138" s="4" t="s">
        <v>6</v>
      </c>
      <c r="F138" s="4"/>
      <c r="G138" s="36">
        <f t="shared" si="4"/>
        <v>56000</v>
      </c>
      <c r="H138" s="4"/>
      <c r="I138" s="27"/>
    </row>
    <row r="139" spans="1:9" ht="15" customHeight="1">
      <c r="A139" s="75"/>
      <c r="B139" s="35" t="s">
        <v>94</v>
      </c>
      <c r="C139" s="4" t="s">
        <v>6</v>
      </c>
      <c r="D139" s="4"/>
      <c r="E139" s="4" t="s">
        <v>6</v>
      </c>
      <c r="F139" s="4"/>
      <c r="G139" s="36">
        <f t="shared" si="4"/>
        <v>56000</v>
      </c>
      <c r="H139" s="4"/>
      <c r="I139" s="27"/>
    </row>
    <row r="140" spans="1:9" ht="15" customHeight="1">
      <c r="A140" s="75"/>
      <c r="B140" s="35" t="s">
        <v>95</v>
      </c>
      <c r="C140" s="4" t="s">
        <v>6</v>
      </c>
      <c r="D140" s="4"/>
      <c r="E140" s="4" t="s">
        <v>6</v>
      </c>
      <c r="F140" s="4"/>
      <c r="G140" s="36">
        <f t="shared" si="4"/>
        <v>56000</v>
      </c>
      <c r="H140" s="4"/>
      <c r="I140" s="27"/>
    </row>
    <row r="141" spans="1:9" ht="15" customHeight="1">
      <c r="A141" s="75"/>
      <c r="B141" s="35" t="s">
        <v>96</v>
      </c>
      <c r="C141" s="4" t="s">
        <v>6</v>
      </c>
      <c r="D141" s="4"/>
      <c r="E141" s="4" t="s">
        <v>6</v>
      </c>
      <c r="F141" s="4"/>
      <c r="G141" s="36">
        <f t="shared" si="4"/>
        <v>56000</v>
      </c>
      <c r="H141" s="4"/>
      <c r="I141" s="27"/>
    </row>
    <row r="142" spans="1:9" ht="15" customHeight="1">
      <c r="A142" s="75"/>
      <c r="B142" s="35" t="s">
        <v>97</v>
      </c>
      <c r="C142" s="4" t="s">
        <v>6</v>
      </c>
      <c r="D142" s="4"/>
      <c r="E142" s="4" t="s">
        <v>6</v>
      </c>
      <c r="F142" s="4"/>
      <c r="G142" s="36">
        <f t="shared" si="4"/>
        <v>56000</v>
      </c>
      <c r="H142" s="4"/>
      <c r="I142" s="27"/>
    </row>
    <row r="143" spans="1:9" ht="15" customHeight="1">
      <c r="A143" s="75"/>
      <c r="B143" s="35" t="s">
        <v>98</v>
      </c>
      <c r="C143" s="4" t="s">
        <v>6</v>
      </c>
      <c r="D143" s="4"/>
      <c r="E143" s="4" t="s">
        <v>6</v>
      </c>
      <c r="F143" s="4"/>
      <c r="G143" s="36">
        <f t="shared" si="4"/>
        <v>56000</v>
      </c>
      <c r="H143" s="4"/>
      <c r="I143" s="27"/>
    </row>
    <row r="144" spans="1:9" ht="15" customHeight="1">
      <c r="A144" s="75"/>
      <c r="B144" s="35" t="s">
        <v>99</v>
      </c>
      <c r="C144" s="4" t="s">
        <v>6</v>
      </c>
      <c r="D144" s="4"/>
      <c r="E144" s="4" t="s">
        <v>6</v>
      </c>
      <c r="F144" s="4"/>
      <c r="G144" s="36">
        <f>7000*8</f>
        <v>56000</v>
      </c>
      <c r="H144" s="4"/>
      <c r="I144" s="27"/>
    </row>
    <row r="145" spans="1:9" ht="15" customHeight="1">
      <c r="A145" s="75"/>
      <c r="B145" s="35" t="s">
        <v>74</v>
      </c>
      <c r="C145" s="4" t="s">
        <v>6</v>
      </c>
      <c r="D145" s="4"/>
      <c r="E145" s="4" t="s">
        <v>6</v>
      </c>
      <c r="F145" s="4"/>
      <c r="G145" s="36">
        <f t="shared" si="4"/>
        <v>56000</v>
      </c>
      <c r="H145" s="4"/>
      <c r="I145" s="27"/>
    </row>
    <row r="146" spans="1:9" ht="15" customHeight="1">
      <c r="A146" s="75"/>
      <c r="B146" s="35" t="s">
        <v>75</v>
      </c>
      <c r="C146" s="4" t="s">
        <v>6</v>
      </c>
      <c r="D146" s="4"/>
      <c r="E146" s="4" t="s">
        <v>6</v>
      </c>
      <c r="F146" s="4"/>
      <c r="G146" s="36">
        <f t="shared" si="4"/>
        <v>56000</v>
      </c>
      <c r="H146" s="4"/>
      <c r="I146" s="27"/>
    </row>
    <row r="147" spans="1:9" ht="15" customHeight="1">
      <c r="A147" s="75"/>
      <c r="B147" s="35" t="s">
        <v>76</v>
      </c>
      <c r="C147" s="4" t="s">
        <v>6</v>
      </c>
      <c r="D147" s="4"/>
      <c r="E147" s="4" t="s">
        <v>6</v>
      </c>
      <c r="F147" s="4"/>
      <c r="G147" s="36">
        <f t="shared" si="4"/>
        <v>56000</v>
      </c>
      <c r="H147" s="4"/>
      <c r="I147" s="27"/>
    </row>
    <row r="148" spans="1:9" ht="15" customHeight="1">
      <c r="A148" s="75"/>
      <c r="B148" s="35" t="s">
        <v>77</v>
      </c>
      <c r="C148" s="4" t="s">
        <v>6</v>
      </c>
      <c r="D148" s="4"/>
      <c r="E148" s="4" t="s">
        <v>6</v>
      </c>
      <c r="F148" s="4"/>
      <c r="G148" s="36">
        <f t="shared" si="4"/>
        <v>56000</v>
      </c>
      <c r="H148" s="4"/>
      <c r="I148" s="27"/>
    </row>
    <row r="149" spans="1:9" ht="15" customHeight="1">
      <c r="A149" s="75"/>
      <c r="B149" s="35" t="s">
        <v>100</v>
      </c>
      <c r="C149" s="4" t="s">
        <v>6</v>
      </c>
      <c r="D149" s="4"/>
      <c r="E149" s="4" t="s">
        <v>6</v>
      </c>
      <c r="F149" s="4"/>
      <c r="G149" s="36">
        <f t="shared" si="4"/>
        <v>56000</v>
      </c>
      <c r="H149" s="4"/>
      <c r="I149" s="27"/>
    </row>
    <row r="150" spans="1:9" ht="15" customHeight="1">
      <c r="A150" s="75"/>
      <c r="B150" s="35" t="s">
        <v>101</v>
      </c>
      <c r="C150" s="4" t="s">
        <v>6</v>
      </c>
      <c r="D150" s="4"/>
      <c r="E150" s="4" t="s">
        <v>6</v>
      </c>
      <c r="F150" s="4"/>
      <c r="G150" s="36">
        <f t="shared" si="4"/>
        <v>56000</v>
      </c>
      <c r="H150" s="4"/>
      <c r="I150" s="27"/>
    </row>
    <row r="151" spans="1:9" ht="15" customHeight="1">
      <c r="A151" s="75"/>
      <c r="B151" s="35" t="s">
        <v>78</v>
      </c>
      <c r="C151" s="4" t="s">
        <v>6</v>
      </c>
      <c r="D151" s="4"/>
      <c r="E151" s="4" t="s">
        <v>6</v>
      </c>
      <c r="F151" s="4"/>
      <c r="G151" s="36">
        <f t="shared" si="4"/>
        <v>56000</v>
      </c>
      <c r="H151" s="4"/>
      <c r="I151" s="27"/>
    </row>
    <row r="152" spans="1:9" ht="15" customHeight="1">
      <c r="A152" s="75"/>
      <c r="B152" s="35" t="s">
        <v>79</v>
      </c>
      <c r="C152" s="4" t="s">
        <v>6</v>
      </c>
      <c r="D152" s="4"/>
      <c r="E152" s="4" t="s">
        <v>6</v>
      </c>
      <c r="F152" s="4"/>
      <c r="G152" s="36">
        <f t="shared" si="4"/>
        <v>56000</v>
      </c>
      <c r="H152" s="4"/>
      <c r="I152" s="27"/>
    </row>
    <row r="153" spans="1:9" ht="15" customHeight="1">
      <c r="A153" s="75"/>
      <c r="B153" s="35" t="s">
        <v>102</v>
      </c>
      <c r="C153" s="4" t="s">
        <v>6</v>
      </c>
      <c r="D153" s="4"/>
      <c r="E153" s="4" t="s">
        <v>6</v>
      </c>
      <c r="F153" s="4"/>
      <c r="G153" s="36">
        <f t="shared" si="4"/>
        <v>56000</v>
      </c>
      <c r="H153" s="4"/>
      <c r="I153" s="27"/>
    </row>
    <row r="154" spans="1:9" ht="15" customHeight="1">
      <c r="A154" s="75"/>
      <c r="B154" s="35" t="s">
        <v>103</v>
      </c>
      <c r="C154" s="4" t="s">
        <v>6</v>
      </c>
      <c r="D154" s="4"/>
      <c r="E154" s="4" t="s">
        <v>6</v>
      </c>
      <c r="F154" s="4"/>
      <c r="G154" s="36">
        <f t="shared" si="4"/>
        <v>56000</v>
      </c>
      <c r="H154" s="4"/>
      <c r="I154" s="27"/>
    </row>
    <row r="155" spans="1:9" ht="15" customHeight="1">
      <c r="A155" s="75"/>
      <c r="B155" s="35" t="s">
        <v>104</v>
      </c>
      <c r="C155" s="4" t="s">
        <v>6</v>
      </c>
      <c r="D155" s="4"/>
      <c r="E155" s="4" t="s">
        <v>6</v>
      </c>
      <c r="F155" s="4"/>
      <c r="G155" s="36">
        <f t="shared" si="4"/>
        <v>56000</v>
      </c>
      <c r="H155" s="4"/>
      <c r="I155" s="27"/>
    </row>
    <row r="156" spans="1:9" ht="15" customHeight="1">
      <c r="A156" s="75"/>
      <c r="B156" s="35" t="s">
        <v>105</v>
      </c>
      <c r="C156" s="4" t="s">
        <v>6</v>
      </c>
      <c r="D156" s="4"/>
      <c r="E156" s="4" t="s">
        <v>6</v>
      </c>
      <c r="F156" s="4"/>
      <c r="G156" s="36">
        <f t="shared" si="4"/>
        <v>56000</v>
      </c>
      <c r="H156" s="4"/>
      <c r="I156" s="27"/>
    </row>
    <row r="157" spans="1:9" ht="15" customHeight="1">
      <c r="A157" s="75"/>
      <c r="B157" s="35" t="s">
        <v>106</v>
      </c>
      <c r="C157" s="4" t="s">
        <v>6</v>
      </c>
      <c r="D157" s="4"/>
      <c r="E157" s="4" t="s">
        <v>6</v>
      </c>
      <c r="F157" s="4"/>
      <c r="G157" s="36">
        <f t="shared" si="4"/>
        <v>56000</v>
      </c>
      <c r="H157" s="4"/>
      <c r="I157" s="27"/>
    </row>
    <row r="158" spans="1:9" ht="15" customHeight="1">
      <c r="A158" s="75"/>
      <c r="B158" s="35" t="s">
        <v>107</v>
      </c>
      <c r="C158" s="4" t="s">
        <v>6</v>
      </c>
      <c r="D158" s="4"/>
      <c r="E158" s="4" t="s">
        <v>6</v>
      </c>
      <c r="F158" s="4"/>
      <c r="G158" s="36">
        <f t="shared" si="4"/>
        <v>56000</v>
      </c>
      <c r="H158" s="4"/>
      <c r="I158" s="27"/>
    </row>
    <row r="159" spans="1:9" ht="15" customHeight="1">
      <c r="A159" s="75"/>
      <c r="B159" s="35" t="s">
        <v>108</v>
      </c>
      <c r="C159" s="4" t="s">
        <v>6</v>
      </c>
      <c r="D159" s="4"/>
      <c r="E159" s="4" t="s">
        <v>6</v>
      </c>
      <c r="F159" s="4"/>
      <c r="G159" s="36">
        <f t="shared" si="4"/>
        <v>56000</v>
      </c>
      <c r="H159" s="4"/>
      <c r="I159" s="27"/>
    </row>
    <row r="160" spans="1:9" ht="15" customHeight="1">
      <c r="A160" s="75"/>
      <c r="B160" s="56" t="s">
        <v>114</v>
      </c>
      <c r="C160" s="4" t="s">
        <v>6</v>
      </c>
      <c r="D160" s="4"/>
      <c r="E160" s="4" t="s">
        <v>6</v>
      </c>
      <c r="F160" s="4"/>
      <c r="G160" s="5">
        <f>48000*8</f>
        <v>384000</v>
      </c>
      <c r="H160" s="4"/>
      <c r="I160" s="27"/>
    </row>
    <row r="161" spans="1:9" ht="15" customHeight="1">
      <c r="A161" s="75"/>
      <c r="B161" s="48" t="s">
        <v>118</v>
      </c>
      <c r="C161" s="19" t="s">
        <v>6</v>
      </c>
      <c r="D161" s="19"/>
      <c r="E161" s="19" t="s">
        <v>6</v>
      </c>
      <c r="F161" s="19"/>
      <c r="G161" s="49">
        <f>48000*8</f>
        <v>384000</v>
      </c>
      <c r="H161" s="19"/>
      <c r="I161" s="29"/>
    </row>
    <row r="162" spans="1:9" ht="15" customHeight="1" thickBot="1">
      <c r="A162" s="30" t="s">
        <v>42</v>
      </c>
      <c r="B162" s="52"/>
      <c r="C162" s="32"/>
      <c r="D162" s="32"/>
      <c r="E162" s="32"/>
      <c r="F162" s="32"/>
      <c r="G162" s="53"/>
      <c r="H162" s="32"/>
      <c r="I162" s="55">
        <f>SUM(I56,I73,I115)</f>
        <v>4221000</v>
      </c>
    </row>
    <row r="163" spans="1:9" ht="15" customHeight="1">
      <c r="A163" s="74" t="s">
        <v>22</v>
      </c>
      <c r="B163" s="23" t="s">
        <v>7</v>
      </c>
      <c r="C163" s="50">
        <v>1159047.1000000001</v>
      </c>
      <c r="D163" s="51"/>
      <c r="E163" s="51" t="s">
        <v>6</v>
      </c>
      <c r="F163" s="51"/>
      <c r="G163" s="51" t="s">
        <v>6</v>
      </c>
      <c r="H163" s="51"/>
      <c r="I163" s="38"/>
    </row>
    <row r="164" spans="1:9" ht="15">
      <c r="A164" s="75"/>
      <c r="B164" s="21"/>
      <c r="C164" s="7"/>
      <c r="D164" s="4"/>
      <c r="E164" s="4"/>
      <c r="F164" s="4"/>
      <c r="G164" s="4"/>
      <c r="H164" s="4"/>
      <c r="I164" s="27"/>
    </row>
    <row r="165" spans="1:9" ht="14.25" customHeight="1">
      <c r="A165" s="75"/>
      <c r="B165" s="56" t="s">
        <v>157</v>
      </c>
      <c r="C165" s="14">
        <f>SUM(C166:C170)</f>
        <v>1159047.1000000001</v>
      </c>
      <c r="D165" s="4"/>
      <c r="E165" s="4"/>
      <c r="F165" s="4"/>
      <c r="G165" s="4"/>
      <c r="H165" s="4"/>
      <c r="I165" s="27"/>
    </row>
    <row r="166" spans="1:9" ht="15" customHeight="1">
      <c r="A166" s="75"/>
      <c r="B166" s="12" t="s">
        <v>158</v>
      </c>
      <c r="C166" s="5">
        <v>217036.79999999999</v>
      </c>
      <c r="D166" s="4"/>
      <c r="E166" s="4"/>
      <c r="F166" s="4"/>
      <c r="G166" s="4"/>
      <c r="H166" s="4"/>
      <c r="I166" s="27"/>
    </row>
    <row r="167" spans="1:9" ht="15" customHeight="1">
      <c r="A167" s="75"/>
      <c r="B167" s="12" t="s">
        <v>159</v>
      </c>
      <c r="C167" s="5">
        <v>180046</v>
      </c>
      <c r="D167" s="4"/>
      <c r="E167" s="4"/>
      <c r="F167" s="4"/>
      <c r="G167" s="4"/>
      <c r="H167" s="4"/>
      <c r="I167" s="27"/>
    </row>
    <row r="168" spans="1:9" ht="15" customHeight="1">
      <c r="A168" s="75"/>
      <c r="B168" s="12" t="s">
        <v>160</v>
      </c>
      <c r="C168" s="5">
        <v>296302.5</v>
      </c>
      <c r="D168" s="4"/>
      <c r="E168" s="4"/>
      <c r="F168" s="4"/>
      <c r="G168" s="4"/>
      <c r="H168" s="4"/>
      <c r="I168" s="27"/>
    </row>
    <row r="169" spans="1:9" ht="15" customHeight="1">
      <c r="A169" s="75"/>
      <c r="B169" s="12" t="s">
        <v>161</v>
      </c>
      <c r="C169" s="5">
        <v>206960.8</v>
      </c>
      <c r="D169" s="4"/>
      <c r="E169" s="4"/>
      <c r="F169" s="4"/>
      <c r="G169" s="4"/>
      <c r="H169" s="4"/>
      <c r="I169" s="27"/>
    </row>
    <row r="170" spans="1:9" ht="15" customHeight="1">
      <c r="A170" s="75"/>
      <c r="B170" s="60" t="s">
        <v>162</v>
      </c>
      <c r="C170" s="42">
        <v>258701</v>
      </c>
      <c r="D170" s="19"/>
      <c r="E170" s="19"/>
      <c r="F170" s="19"/>
      <c r="G170" s="19"/>
      <c r="H170" s="19"/>
      <c r="I170" s="29"/>
    </row>
    <row r="171" spans="1:9" ht="15" customHeight="1" thickBot="1">
      <c r="A171" s="62" t="s">
        <v>42</v>
      </c>
      <c r="B171" s="31"/>
      <c r="C171" s="45"/>
      <c r="D171" s="32"/>
      <c r="E171" s="32"/>
      <c r="F171" s="32"/>
      <c r="G171" s="32"/>
      <c r="H171" s="32"/>
      <c r="I171" s="54"/>
    </row>
    <row r="172" spans="1:9" ht="15" customHeight="1">
      <c r="A172" s="77" t="s">
        <v>23</v>
      </c>
      <c r="B172" s="61" t="s">
        <v>24</v>
      </c>
      <c r="C172" s="37">
        <v>3238555</v>
      </c>
      <c r="D172" s="20"/>
      <c r="E172" s="37">
        <v>6477110</v>
      </c>
      <c r="F172" s="20"/>
      <c r="G172" s="37">
        <v>12954220</v>
      </c>
      <c r="H172" s="20"/>
      <c r="I172" s="20"/>
    </row>
    <row r="173" spans="1:9" ht="15" customHeight="1">
      <c r="A173" s="78"/>
      <c r="B173" s="9"/>
      <c r="C173" s="7"/>
      <c r="D173" s="4"/>
      <c r="E173" s="7"/>
      <c r="F173" s="4"/>
      <c r="G173" s="7"/>
      <c r="H173" s="4"/>
      <c r="I173" s="4"/>
    </row>
    <row r="174" spans="1:9" ht="15" customHeight="1">
      <c r="A174" s="78"/>
      <c r="B174" s="9"/>
      <c r="C174" s="7"/>
      <c r="D174" s="4"/>
      <c r="E174" s="7"/>
      <c r="F174" s="4"/>
      <c r="G174" s="7"/>
      <c r="H174" s="4"/>
      <c r="I174" s="4"/>
    </row>
    <row r="175" spans="1:9" ht="15" customHeight="1">
      <c r="A175" s="78"/>
      <c r="B175" s="9"/>
      <c r="C175" s="7"/>
      <c r="D175" s="4"/>
      <c r="E175" s="7"/>
      <c r="F175" s="4"/>
      <c r="G175" s="7"/>
      <c r="H175" s="4"/>
      <c r="I175" s="4"/>
    </row>
    <row r="176" spans="1:9" ht="15" customHeight="1">
      <c r="A176" s="78"/>
      <c r="B176" s="9"/>
      <c r="C176" s="7"/>
      <c r="D176" s="4"/>
      <c r="E176" s="7"/>
      <c r="F176" s="4"/>
      <c r="G176" s="7"/>
      <c r="H176" s="4"/>
      <c r="I176" s="4"/>
    </row>
    <row r="177" spans="1:9" ht="15" customHeight="1">
      <c r="A177" s="78"/>
      <c r="B177" s="9"/>
      <c r="C177" s="7"/>
      <c r="D177" s="4"/>
      <c r="E177" s="7"/>
      <c r="F177" s="4"/>
      <c r="G177" s="7"/>
      <c r="H177" s="4"/>
      <c r="I177" s="4"/>
    </row>
    <row r="178" spans="1:9" ht="15">
      <c r="A178" s="78"/>
      <c r="B178" s="17" t="s">
        <v>25</v>
      </c>
      <c r="C178" s="7">
        <v>1000000</v>
      </c>
      <c r="D178" s="4"/>
      <c r="E178" s="7">
        <v>2000000</v>
      </c>
      <c r="F178" s="4"/>
      <c r="G178" s="7">
        <v>4000000</v>
      </c>
      <c r="H178" s="4"/>
      <c r="I178" s="4"/>
    </row>
    <row r="179" spans="1:9" ht="15">
      <c r="A179" s="78"/>
      <c r="B179" s="9"/>
      <c r="C179" s="7"/>
      <c r="D179" s="4"/>
      <c r="E179" s="7"/>
      <c r="F179" s="4"/>
      <c r="G179" s="7"/>
      <c r="H179" s="4"/>
      <c r="I179" s="4"/>
    </row>
    <row r="180" spans="1:9" ht="15">
      <c r="A180" s="78"/>
      <c r="B180" s="9"/>
      <c r="C180" s="7"/>
      <c r="D180" s="4"/>
      <c r="E180" s="7"/>
      <c r="F180" s="4"/>
      <c r="G180" s="7"/>
      <c r="H180" s="4"/>
      <c r="I180" s="4"/>
    </row>
    <row r="181" spans="1:9" ht="15">
      <c r="A181" s="78"/>
      <c r="B181" s="9"/>
      <c r="C181" s="7"/>
      <c r="D181" s="4"/>
      <c r="E181" s="7"/>
      <c r="F181" s="4"/>
      <c r="G181" s="7"/>
      <c r="H181" s="4"/>
      <c r="I181" s="4"/>
    </row>
    <row r="182" spans="1:9" ht="15">
      <c r="A182" s="78"/>
      <c r="B182" s="9"/>
      <c r="C182" s="7"/>
      <c r="D182" s="4"/>
      <c r="E182" s="7"/>
      <c r="F182" s="4"/>
      <c r="G182" s="7"/>
      <c r="H182" s="4"/>
      <c r="I182" s="4"/>
    </row>
    <row r="183" spans="1:9" ht="15">
      <c r="A183" s="79"/>
      <c r="B183" s="9"/>
      <c r="C183" s="7"/>
      <c r="D183" s="4"/>
      <c r="E183" s="7"/>
      <c r="F183" s="4"/>
      <c r="G183" s="7"/>
      <c r="H183" s="4"/>
      <c r="I183" s="4"/>
    </row>
    <row r="184" spans="1:9" ht="15">
      <c r="A184" s="66" t="s">
        <v>3</v>
      </c>
      <c r="B184" s="13" t="s">
        <v>26</v>
      </c>
      <c r="C184" s="7">
        <v>7040000</v>
      </c>
      <c r="D184" s="4"/>
      <c r="E184" s="7">
        <v>14080000</v>
      </c>
      <c r="F184" s="4"/>
      <c r="G184" s="7">
        <v>28160000</v>
      </c>
      <c r="H184" s="4"/>
      <c r="I184" s="4"/>
    </row>
    <row r="185" spans="1:9">
      <c r="A185" s="67"/>
      <c r="B185" s="4"/>
      <c r="C185" s="4"/>
      <c r="D185" s="4"/>
      <c r="E185" s="4"/>
      <c r="F185" s="4"/>
      <c r="G185" s="63" t="s">
        <v>184</v>
      </c>
      <c r="H185" s="4"/>
      <c r="I185" s="4"/>
    </row>
    <row r="186" spans="1:9">
      <c r="A186" s="67"/>
      <c r="B186" s="56" t="s">
        <v>179</v>
      </c>
      <c r="C186" s="64">
        <f>SUM(C187:C201)</f>
        <v>3354000</v>
      </c>
      <c r="D186" s="4"/>
      <c r="E186" s="4"/>
      <c r="F186" s="4"/>
      <c r="G186" s="4"/>
      <c r="H186" s="4"/>
      <c r="I186" s="4"/>
    </row>
    <row r="187" spans="1:9">
      <c r="A187" s="67"/>
      <c r="B187" s="12" t="s">
        <v>163</v>
      </c>
      <c r="C187" s="5">
        <v>803000</v>
      </c>
      <c r="D187" s="4"/>
      <c r="E187" s="4"/>
      <c r="F187" s="4"/>
      <c r="G187" s="4"/>
      <c r="H187" s="4"/>
      <c r="I187" s="4"/>
    </row>
    <row r="188" spans="1:9">
      <c r="A188" s="67"/>
      <c r="B188" s="12" t="s">
        <v>164</v>
      </c>
      <c r="C188" s="5">
        <v>276000</v>
      </c>
      <c r="D188" s="4"/>
      <c r="E188" s="4"/>
      <c r="F188" s="4"/>
      <c r="G188" s="4"/>
      <c r="H188" s="4"/>
      <c r="I188" s="4"/>
    </row>
    <row r="189" spans="1:9">
      <c r="A189" s="67"/>
      <c r="B189" s="12" t="s">
        <v>165</v>
      </c>
      <c r="C189" s="5">
        <v>276000</v>
      </c>
      <c r="D189" s="4"/>
      <c r="E189" s="4"/>
      <c r="F189" s="4"/>
      <c r="G189" s="4"/>
      <c r="H189" s="4"/>
      <c r="I189" s="4"/>
    </row>
    <row r="190" spans="1:9">
      <c r="A190" s="67"/>
      <c r="B190" s="12" t="s">
        <v>166</v>
      </c>
      <c r="C190" s="5">
        <v>276000</v>
      </c>
      <c r="D190" s="4"/>
      <c r="E190" s="4"/>
      <c r="F190" s="4"/>
      <c r="G190" s="4"/>
      <c r="H190" s="4"/>
      <c r="I190" s="4"/>
    </row>
    <row r="191" spans="1:9">
      <c r="A191" s="67"/>
      <c r="B191" s="12" t="s">
        <v>167</v>
      </c>
      <c r="C191" s="5">
        <v>282000</v>
      </c>
      <c r="D191" s="4"/>
      <c r="E191" s="4"/>
      <c r="F191" s="4"/>
      <c r="G191" s="4"/>
      <c r="H191" s="4"/>
      <c r="I191" s="4"/>
    </row>
    <row r="192" spans="1:9">
      <c r="A192" s="67"/>
      <c r="B192" s="12" t="s">
        <v>168</v>
      </c>
      <c r="C192" s="5">
        <v>242000</v>
      </c>
      <c r="D192" s="4"/>
      <c r="E192" s="4"/>
      <c r="F192" s="4"/>
      <c r="G192" s="4"/>
      <c r="H192" s="4"/>
      <c r="I192" s="4"/>
    </row>
    <row r="193" spans="1:9">
      <c r="A193" s="67"/>
      <c r="B193" s="12" t="s">
        <v>172</v>
      </c>
      <c r="C193" s="5">
        <v>70000</v>
      </c>
      <c r="D193" s="4"/>
      <c r="E193" s="4"/>
      <c r="F193" s="4"/>
      <c r="G193" s="4"/>
      <c r="H193" s="4"/>
      <c r="I193" s="4"/>
    </row>
    <row r="194" spans="1:9">
      <c r="A194" s="67"/>
      <c r="B194" s="12" t="s">
        <v>169</v>
      </c>
      <c r="C194" s="5">
        <v>201000</v>
      </c>
      <c r="D194" s="4"/>
      <c r="E194" s="4"/>
      <c r="F194" s="4"/>
      <c r="G194" s="4"/>
      <c r="H194" s="4"/>
      <c r="I194" s="4"/>
    </row>
    <row r="195" spans="1:9">
      <c r="A195" s="67"/>
      <c r="B195" s="12" t="s">
        <v>170</v>
      </c>
      <c r="C195" s="5">
        <v>166000</v>
      </c>
      <c r="D195" s="4"/>
      <c r="E195" s="4"/>
      <c r="F195" s="4"/>
      <c r="G195" s="4"/>
      <c r="H195" s="4"/>
      <c r="I195" s="4"/>
    </row>
    <row r="196" spans="1:9">
      <c r="A196" s="67"/>
      <c r="B196" s="12" t="s">
        <v>171</v>
      </c>
      <c r="C196" s="5">
        <v>52000</v>
      </c>
      <c r="D196" s="4"/>
      <c r="E196" s="4"/>
      <c r="F196" s="4"/>
      <c r="G196" s="4"/>
      <c r="H196" s="4"/>
      <c r="I196" s="4"/>
    </row>
    <row r="197" spans="1:9">
      <c r="A197" s="67"/>
      <c r="B197" s="12" t="s">
        <v>173</v>
      </c>
      <c r="C197" s="5">
        <v>52000</v>
      </c>
      <c r="D197" s="4"/>
      <c r="E197" s="4"/>
      <c r="F197" s="4"/>
      <c r="G197" s="4"/>
      <c r="H197" s="4"/>
      <c r="I197" s="4"/>
    </row>
    <row r="198" spans="1:9">
      <c r="A198" s="67"/>
      <c r="B198" s="12" t="s">
        <v>174</v>
      </c>
      <c r="C198" s="5">
        <v>52000</v>
      </c>
      <c r="D198" s="4"/>
      <c r="E198" s="4"/>
      <c r="F198" s="4"/>
      <c r="G198" s="4"/>
      <c r="H198" s="4"/>
      <c r="I198" s="4"/>
    </row>
    <row r="199" spans="1:9">
      <c r="A199" s="67"/>
      <c r="B199" s="12" t="s">
        <v>175</v>
      </c>
      <c r="C199" s="5">
        <v>202000</v>
      </c>
      <c r="D199" s="4"/>
      <c r="E199" s="4"/>
      <c r="F199" s="4"/>
      <c r="G199" s="4"/>
      <c r="H199" s="4"/>
      <c r="I199" s="4"/>
    </row>
    <row r="200" spans="1:9">
      <c r="A200" s="67"/>
      <c r="B200" s="12" t="s">
        <v>176</v>
      </c>
      <c r="C200" s="5">
        <v>202000</v>
      </c>
      <c r="D200" s="4"/>
      <c r="E200" s="4"/>
      <c r="F200" s="4"/>
      <c r="G200" s="4"/>
      <c r="H200" s="4"/>
      <c r="I200" s="4"/>
    </row>
    <row r="201" spans="1:9">
      <c r="A201" s="67"/>
      <c r="B201" s="12" t="s">
        <v>177</v>
      </c>
      <c r="C201" s="5">
        <v>202000</v>
      </c>
      <c r="D201" s="4"/>
      <c r="E201" s="4"/>
      <c r="F201" s="4"/>
      <c r="G201" s="4"/>
      <c r="H201" s="4"/>
      <c r="I201" s="4"/>
    </row>
    <row r="202" spans="1:9">
      <c r="A202" s="67"/>
      <c r="B202" s="12" t="s">
        <v>178</v>
      </c>
      <c r="C202" s="5"/>
      <c r="D202" s="4"/>
      <c r="E202" s="4"/>
      <c r="F202" s="4"/>
      <c r="G202" s="4"/>
      <c r="H202" s="4"/>
      <c r="I202" s="4"/>
    </row>
    <row r="203" spans="1:9">
      <c r="A203" s="67"/>
      <c r="B203" s="56" t="s">
        <v>180</v>
      </c>
      <c r="C203" s="4"/>
      <c r="D203" s="4"/>
      <c r="E203" s="4"/>
      <c r="F203" s="4"/>
      <c r="G203" s="4"/>
      <c r="H203" s="4"/>
      <c r="I203" s="4"/>
    </row>
    <row r="204" spans="1:9">
      <c r="A204" s="67"/>
      <c r="B204" s="56" t="s">
        <v>181</v>
      </c>
      <c r="C204" s="4"/>
      <c r="D204" s="4"/>
      <c r="E204" s="4"/>
      <c r="F204" s="4"/>
      <c r="G204" s="4"/>
      <c r="H204" s="4"/>
      <c r="I204" s="4"/>
    </row>
    <row r="205" spans="1:9">
      <c r="A205" s="67"/>
      <c r="B205" s="56" t="s">
        <v>182</v>
      </c>
      <c r="C205" s="4"/>
      <c r="D205" s="4"/>
      <c r="E205" s="4"/>
      <c r="F205" s="4"/>
      <c r="G205" s="4"/>
      <c r="H205" s="4"/>
      <c r="I205" s="4"/>
    </row>
    <row r="206" spans="1:9">
      <c r="A206" s="67"/>
      <c r="B206" s="56" t="s">
        <v>183</v>
      </c>
      <c r="C206" s="4"/>
      <c r="D206" s="4"/>
      <c r="E206" s="4"/>
      <c r="F206" s="4"/>
      <c r="G206" s="4"/>
      <c r="H206" s="4"/>
      <c r="I206" s="4"/>
    </row>
    <row r="207" spans="1:9" ht="28.5">
      <c r="A207" s="67"/>
      <c r="B207" s="59" t="s">
        <v>185</v>
      </c>
      <c r="C207" s="4"/>
      <c r="D207" s="4"/>
      <c r="E207" s="4"/>
      <c r="F207" s="4"/>
      <c r="G207" s="4"/>
      <c r="H207" s="4"/>
      <c r="I207" s="4"/>
    </row>
    <row r="208" spans="1:9" ht="28.5">
      <c r="A208" s="67"/>
      <c r="B208" s="59" t="s">
        <v>186</v>
      </c>
      <c r="C208" s="4"/>
      <c r="D208" s="4"/>
      <c r="E208" s="4"/>
      <c r="F208" s="4"/>
      <c r="G208" s="4"/>
      <c r="H208" s="4"/>
      <c r="I208" s="4"/>
    </row>
    <row r="209" spans="1:9" ht="28.5">
      <c r="A209" s="67"/>
      <c r="B209" s="59" t="s">
        <v>187</v>
      </c>
      <c r="C209" s="4"/>
      <c r="D209" s="4"/>
      <c r="E209" s="4"/>
      <c r="F209" s="4"/>
      <c r="G209" s="4"/>
      <c r="H209" s="4"/>
      <c r="I209" s="4"/>
    </row>
    <row r="210" spans="1:9">
      <c r="A210" s="67"/>
      <c r="B210" s="56" t="s">
        <v>188</v>
      </c>
      <c r="C210" s="4"/>
      <c r="D210" s="4"/>
      <c r="E210" s="4"/>
      <c r="F210" s="4"/>
      <c r="G210" s="4"/>
      <c r="H210" s="4"/>
      <c r="I210" s="4"/>
    </row>
    <row r="211" spans="1:9" ht="28.5">
      <c r="A211" s="68"/>
      <c r="B211" s="59" t="s">
        <v>189</v>
      </c>
      <c r="C211" s="4"/>
      <c r="D211" s="4"/>
      <c r="E211" s="4"/>
      <c r="F211" s="4"/>
      <c r="G211" s="4"/>
      <c r="H211" s="4"/>
      <c r="I211" s="4"/>
    </row>
  </sheetData>
  <mergeCells count="11">
    <mergeCell ref="A184:A211"/>
    <mergeCell ref="E1:F1"/>
    <mergeCell ref="G1:H1"/>
    <mergeCell ref="C1:D1"/>
    <mergeCell ref="A1:A2"/>
    <mergeCell ref="B1:B2"/>
    <mergeCell ref="A32:A54"/>
    <mergeCell ref="A3:A30"/>
    <mergeCell ref="A56:A161"/>
    <mergeCell ref="A163:A170"/>
    <mergeCell ref="A172:A18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AGUASPARANÁ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tatiana.akemi</dc:creator>
  <cp:lastModifiedBy>gabrielasales</cp:lastModifiedBy>
  <dcterms:created xsi:type="dcterms:W3CDTF">2018-10-26T18:05:01Z</dcterms:created>
  <dcterms:modified xsi:type="dcterms:W3CDTF">2020-02-28T17:53:11Z</dcterms:modified>
</cp:coreProperties>
</file>